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data\Communicatieafdeling\Website\Empas\Downloads\Aangepast voor op de website\Tuinbouw\Tabellen\"/>
    </mc:Choice>
  </mc:AlternateContent>
  <bookViews>
    <workbookView xWindow="0" yWindow="105" windowWidth="15195" windowHeight="14310"/>
  </bookViews>
  <sheets>
    <sheet name="Blad1" sheetId="1" r:id="rId1"/>
    <sheet name="Blad2" sheetId="2" r:id="rId2"/>
    <sheet name="Blad3" sheetId="3" r:id="rId3"/>
  </sheets>
  <definedNames>
    <definedName name="_xlnm.Print_Area" localSheetId="0">Blad1!$A$13:$J$165</definedName>
  </definedNames>
  <calcPr calcId="162913"/>
  <webPublishObjects count="1">
    <webPublishObject id="16724" divId="vloeistofkaart_16724" destinationFile="C:\Documents and Settings\Rob\Bureaublad\tabel3.htm"/>
  </webPublishObjects>
</workbook>
</file>

<file path=xl/calcChain.xml><?xml version="1.0" encoding="utf-8"?>
<calcChain xmlns="http://schemas.openxmlformats.org/spreadsheetml/2006/main">
  <c r="D96" i="1" l="1"/>
  <c r="E96" i="1"/>
  <c r="F96" i="1"/>
  <c r="G96" i="1"/>
  <c r="H96" i="1"/>
  <c r="I96" i="1"/>
  <c r="J96" i="1"/>
  <c r="D97" i="1"/>
  <c r="E97" i="1"/>
  <c r="F97" i="1"/>
  <c r="G97" i="1"/>
  <c r="H97" i="1"/>
  <c r="I97" i="1"/>
  <c r="J97" i="1"/>
  <c r="D98" i="1"/>
  <c r="E98" i="1"/>
  <c r="F98" i="1"/>
  <c r="G98" i="1"/>
  <c r="H98" i="1"/>
  <c r="I98" i="1"/>
  <c r="J98" i="1"/>
  <c r="C99" i="1"/>
  <c r="F99" i="1" s="1"/>
  <c r="D99" i="1"/>
  <c r="E99" i="1"/>
  <c r="G99" i="1"/>
  <c r="H99" i="1"/>
  <c r="I99" i="1"/>
  <c r="C100" i="1"/>
  <c r="F100" i="1" s="1"/>
  <c r="D100" i="1"/>
  <c r="E100" i="1"/>
  <c r="G100" i="1"/>
  <c r="H100" i="1"/>
  <c r="I100" i="1"/>
  <c r="C101" i="1"/>
  <c r="F101" i="1" s="1"/>
  <c r="D101" i="1"/>
  <c r="E101" i="1"/>
  <c r="G101" i="1"/>
  <c r="H101" i="1"/>
  <c r="I101" i="1"/>
  <c r="C102" i="1"/>
  <c r="F102" i="1" s="1"/>
  <c r="D102" i="1"/>
  <c r="E102" i="1"/>
  <c r="G102" i="1"/>
  <c r="H102" i="1"/>
  <c r="I102" i="1"/>
  <c r="C103" i="1"/>
  <c r="F103" i="1" s="1"/>
  <c r="D103" i="1"/>
  <c r="E103" i="1"/>
  <c r="G103" i="1"/>
  <c r="H103" i="1"/>
  <c r="I103" i="1"/>
  <c r="C104" i="1"/>
  <c r="F104" i="1" s="1"/>
  <c r="D104" i="1"/>
  <c r="E104" i="1"/>
  <c r="G104" i="1"/>
  <c r="H104" i="1"/>
  <c r="I104" i="1"/>
  <c r="C105" i="1"/>
  <c r="F105" i="1" s="1"/>
  <c r="D105" i="1"/>
  <c r="E105" i="1"/>
  <c r="G105" i="1"/>
  <c r="H105" i="1"/>
  <c r="I105" i="1"/>
  <c r="C106" i="1"/>
  <c r="F106" i="1" s="1"/>
  <c r="D106" i="1"/>
  <c r="E106" i="1"/>
  <c r="G106" i="1"/>
  <c r="H106" i="1"/>
  <c r="I106" i="1"/>
  <c r="C107" i="1"/>
  <c r="F107" i="1" s="1"/>
  <c r="D107" i="1"/>
  <c r="E107" i="1"/>
  <c r="G107" i="1"/>
  <c r="H107" i="1"/>
  <c r="I107" i="1"/>
  <c r="C108" i="1"/>
  <c r="F108" i="1" s="1"/>
  <c r="D108" i="1"/>
  <c r="E108" i="1"/>
  <c r="G108" i="1"/>
  <c r="H108" i="1"/>
  <c r="I108" i="1"/>
  <c r="C109" i="1"/>
  <c r="F109" i="1" s="1"/>
  <c r="D109" i="1"/>
  <c r="E109" i="1"/>
  <c r="G109" i="1"/>
  <c r="H109" i="1"/>
  <c r="I109" i="1"/>
  <c r="C110" i="1"/>
  <c r="F110" i="1" s="1"/>
  <c r="D110" i="1"/>
  <c r="E110" i="1"/>
  <c r="G110" i="1"/>
  <c r="H110" i="1"/>
  <c r="I110" i="1"/>
  <c r="C111" i="1"/>
  <c r="F111" i="1" s="1"/>
  <c r="D111" i="1"/>
  <c r="E111" i="1"/>
  <c r="G111" i="1"/>
  <c r="H111" i="1"/>
  <c r="I111" i="1"/>
  <c r="C112" i="1"/>
  <c r="F112" i="1" s="1"/>
  <c r="D112" i="1"/>
  <c r="E112" i="1"/>
  <c r="G112" i="1"/>
  <c r="H112" i="1"/>
  <c r="I112" i="1"/>
  <c r="C113" i="1"/>
  <c r="F113" i="1" s="1"/>
  <c r="D113" i="1"/>
  <c r="E113" i="1"/>
  <c r="G113" i="1"/>
  <c r="H113" i="1"/>
  <c r="I113" i="1"/>
  <c r="C114" i="1"/>
  <c r="E114" i="1"/>
  <c r="H114" i="1"/>
  <c r="C115" i="1"/>
  <c r="E115" i="1"/>
  <c r="H115" i="1"/>
  <c r="C116" i="1"/>
  <c r="C117" i="1"/>
  <c r="H117" i="1" s="1"/>
  <c r="E117" i="1"/>
  <c r="C118" i="1"/>
  <c r="E118" i="1"/>
  <c r="H118" i="1"/>
  <c r="C119" i="1"/>
  <c r="E119" i="1"/>
  <c r="G119" i="1"/>
  <c r="C120" i="1"/>
  <c r="D120" i="1"/>
  <c r="E120" i="1"/>
  <c r="I120" i="1"/>
  <c r="C121" i="1"/>
  <c r="G121" i="1" s="1"/>
  <c r="E121" i="1"/>
  <c r="C122" i="1"/>
  <c r="E122" i="1" s="1"/>
  <c r="D122" i="1"/>
  <c r="I122" i="1"/>
  <c r="C123" i="1"/>
  <c r="E123" i="1" s="1"/>
  <c r="C124" i="1"/>
  <c r="I124" i="1"/>
  <c r="C125" i="1"/>
  <c r="E125" i="1"/>
  <c r="G125" i="1"/>
  <c r="H125" i="1"/>
  <c r="C126" i="1"/>
  <c r="D126" i="1"/>
  <c r="E126" i="1"/>
  <c r="H126" i="1"/>
  <c r="I126" i="1"/>
  <c r="C127" i="1"/>
  <c r="E127" i="1"/>
  <c r="G127" i="1"/>
  <c r="C128" i="1"/>
  <c r="D128" i="1"/>
  <c r="E128" i="1"/>
  <c r="I128" i="1"/>
  <c r="C129" i="1"/>
  <c r="G129" i="1" s="1"/>
  <c r="E129" i="1"/>
  <c r="C130" i="1"/>
  <c r="E130" i="1" s="1"/>
  <c r="D130" i="1"/>
  <c r="I130" i="1"/>
  <c r="C131" i="1"/>
  <c r="C132" i="1"/>
  <c r="D132" i="1" s="1"/>
  <c r="I132" i="1"/>
  <c r="C133" i="1"/>
  <c r="E133" i="1"/>
  <c r="G133" i="1"/>
  <c r="H133" i="1"/>
  <c r="C134" i="1"/>
  <c r="D134" i="1"/>
  <c r="E134" i="1"/>
  <c r="H134" i="1"/>
  <c r="I134" i="1"/>
  <c r="C135" i="1"/>
  <c r="E135" i="1"/>
  <c r="G135" i="1"/>
  <c r="C136" i="1"/>
  <c r="D136" i="1"/>
  <c r="E136" i="1"/>
  <c r="I136" i="1"/>
  <c r="C137" i="1"/>
  <c r="G137" i="1" s="1"/>
  <c r="E137" i="1"/>
  <c r="C138" i="1"/>
  <c r="D138" i="1"/>
  <c r="C139" i="1"/>
  <c r="C140" i="1"/>
  <c r="D140" i="1" s="1"/>
  <c r="C141" i="1"/>
  <c r="E141" i="1"/>
  <c r="G141" i="1"/>
  <c r="H141" i="1"/>
  <c r="J141" i="1"/>
  <c r="C142" i="1"/>
  <c r="D142" i="1"/>
  <c r="F142" i="1"/>
  <c r="H142" i="1"/>
  <c r="J142" i="1"/>
  <c r="C143" i="1"/>
  <c r="C144" i="1"/>
  <c r="D144" i="1"/>
  <c r="F144" i="1"/>
  <c r="H144" i="1"/>
  <c r="J144" i="1"/>
  <c r="C145" i="1"/>
  <c r="C146" i="1"/>
  <c r="D146" i="1"/>
  <c r="F146" i="1"/>
  <c r="H146" i="1"/>
  <c r="J146" i="1"/>
  <c r="C147" i="1"/>
  <c r="D147" i="1" s="1"/>
  <c r="C148" i="1"/>
  <c r="D148" i="1"/>
  <c r="F148" i="1"/>
  <c r="H148" i="1"/>
  <c r="J148" i="1"/>
  <c r="C149" i="1"/>
  <c r="H149" i="1"/>
  <c r="C150" i="1"/>
  <c r="D150" i="1"/>
  <c r="F150" i="1"/>
  <c r="H150" i="1"/>
  <c r="J150" i="1"/>
  <c r="C151" i="1"/>
  <c r="D151" i="1" s="1"/>
  <c r="C152" i="1"/>
  <c r="D152" i="1"/>
  <c r="F152" i="1"/>
  <c r="H152" i="1"/>
  <c r="J152" i="1"/>
  <c r="C153" i="1"/>
  <c r="D153" i="1" s="1"/>
  <c r="C154" i="1"/>
  <c r="D154" i="1"/>
  <c r="F154" i="1"/>
  <c r="H154" i="1"/>
  <c r="J154" i="1"/>
  <c r="C155" i="1"/>
  <c r="C156" i="1"/>
  <c r="D156" i="1"/>
  <c r="F156" i="1"/>
  <c r="H156" i="1"/>
  <c r="J156" i="1"/>
  <c r="C157" i="1"/>
  <c r="H157" i="1"/>
  <c r="C158" i="1"/>
  <c r="D158" i="1"/>
  <c r="F158" i="1"/>
  <c r="H158" i="1"/>
  <c r="J158" i="1"/>
  <c r="C159" i="1"/>
  <c r="H159" i="1"/>
  <c r="C160" i="1"/>
  <c r="D160" i="1"/>
  <c r="F160" i="1"/>
  <c r="H160" i="1"/>
  <c r="J160" i="1"/>
  <c r="C161" i="1"/>
  <c r="H161" i="1"/>
  <c r="C162" i="1"/>
  <c r="D162" i="1"/>
  <c r="F162" i="1"/>
  <c r="H162" i="1"/>
  <c r="J162" i="1"/>
  <c r="C163" i="1"/>
  <c r="E163" i="1" s="1"/>
  <c r="C164" i="1"/>
  <c r="E164" i="1" s="1"/>
  <c r="D164" i="1"/>
  <c r="H164" i="1"/>
  <c r="C165" i="1"/>
  <c r="E165" i="1" s="1"/>
  <c r="D165" i="1"/>
  <c r="G165" i="1"/>
  <c r="H165" i="1"/>
  <c r="E161" i="1" l="1"/>
  <c r="I161" i="1"/>
  <c r="E159" i="1"/>
  <c r="I159" i="1"/>
  <c r="E157" i="1"/>
  <c r="I157" i="1"/>
  <c r="E155" i="1"/>
  <c r="I155" i="1"/>
  <c r="H153" i="1"/>
  <c r="E149" i="1"/>
  <c r="I149" i="1"/>
  <c r="H147" i="1"/>
  <c r="E145" i="1"/>
  <c r="I145" i="1"/>
  <c r="E143" i="1"/>
  <c r="I143" i="1"/>
  <c r="F139" i="1"/>
  <c r="J139" i="1"/>
  <c r="D139" i="1"/>
  <c r="I139" i="1"/>
  <c r="F131" i="1"/>
  <c r="J131" i="1"/>
  <c r="D131" i="1"/>
  <c r="I131" i="1"/>
  <c r="F124" i="1"/>
  <c r="J124" i="1"/>
  <c r="G124" i="1"/>
  <c r="F116" i="1"/>
  <c r="J116" i="1"/>
  <c r="D116" i="1"/>
  <c r="I116" i="1"/>
  <c r="G116" i="1"/>
  <c r="G164" i="1"/>
  <c r="G163" i="1"/>
  <c r="G159" i="1"/>
  <c r="G157" i="1"/>
  <c r="G151" i="1"/>
  <c r="G149" i="1"/>
  <c r="G147" i="1"/>
  <c r="G143" i="1"/>
  <c r="F138" i="1"/>
  <c r="J138" i="1"/>
  <c r="G138" i="1"/>
  <c r="J165" i="1"/>
  <c r="F165" i="1"/>
  <c r="J164" i="1"/>
  <c r="F164" i="1"/>
  <c r="J163" i="1"/>
  <c r="F163" i="1"/>
  <c r="E162" i="1"/>
  <c r="I162" i="1"/>
  <c r="F161" i="1"/>
  <c r="E160" i="1"/>
  <c r="I160" i="1"/>
  <c r="F159" i="1"/>
  <c r="E158" i="1"/>
  <c r="I158" i="1"/>
  <c r="F157" i="1"/>
  <c r="E156" i="1"/>
  <c r="I156" i="1"/>
  <c r="F155" i="1"/>
  <c r="E154" i="1"/>
  <c r="I154" i="1"/>
  <c r="F153" i="1"/>
  <c r="E152" i="1"/>
  <c r="I152" i="1"/>
  <c r="F151" i="1"/>
  <c r="E150" i="1"/>
  <c r="I150" i="1"/>
  <c r="F149" i="1"/>
  <c r="E148" i="1"/>
  <c r="I148" i="1"/>
  <c r="F147" i="1"/>
  <c r="E146" i="1"/>
  <c r="I146" i="1"/>
  <c r="F145" i="1"/>
  <c r="E144" i="1"/>
  <c r="I144" i="1"/>
  <c r="F143" i="1"/>
  <c r="E142" i="1"/>
  <c r="I142" i="1"/>
  <c r="E140" i="1"/>
  <c r="G139" i="1"/>
  <c r="H138" i="1"/>
  <c r="H137" i="1"/>
  <c r="F136" i="1"/>
  <c r="J136" i="1"/>
  <c r="G136" i="1"/>
  <c r="F135" i="1"/>
  <c r="J135" i="1"/>
  <c r="D135" i="1"/>
  <c r="I135" i="1"/>
  <c r="E132" i="1"/>
  <c r="G131" i="1"/>
  <c r="H130" i="1"/>
  <c r="H129" i="1"/>
  <c r="F128" i="1"/>
  <c r="J128" i="1"/>
  <c r="G128" i="1"/>
  <c r="F127" i="1"/>
  <c r="J127" i="1"/>
  <c r="D127" i="1"/>
  <c r="I127" i="1"/>
  <c r="E124" i="1"/>
  <c r="G123" i="1"/>
  <c r="H122" i="1"/>
  <c r="H121" i="1"/>
  <c r="F120" i="1"/>
  <c r="J120" i="1"/>
  <c r="G120" i="1"/>
  <c r="F119" i="1"/>
  <c r="J119" i="1"/>
  <c r="D119" i="1"/>
  <c r="I119" i="1"/>
  <c r="F118" i="1"/>
  <c r="J118" i="1"/>
  <c r="D118" i="1"/>
  <c r="G118" i="1"/>
  <c r="H116" i="1"/>
  <c r="F114" i="1"/>
  <c r="J114" i="1"/>
  <c r="D114" i="1"/>
  <c r="I114" i="1"/>
  <c r="G114" i="1"/>
  <c r="I165" i="1"/>
  <c r="I164" i="1"/>
  <c r="I163" i="1"/>
  <c r="D163" i="1"/>
  <c r="G162" i="1"/>
  <c r="J161" i="1"/>
  <c r="D161" i="1"/>
  <c r="G160" i="1"/>
  <c r="J159" i="1"/>
  <c r="D159" i="1"/>
  <c r="G158" i="1"/>
  <c r="J157" i="1"/>
  <c r="D157" i="1"/>
  <c r="G156" i="1"/>
  <c r="J155" i="1"/>
  <c r="D155" i="1"/>
  <c r="G154" i="1"/>
  <c r="J153" i="1"/>
  <c r="G152" i="1"/>
  <c r="J151" i="1"/>
  <c r="G150" i="1"/>
  <c r="J149" i="1"/>
  <c r="D149" i="1"/>
  <c r="G148" i="1"/>
  <c r="J147" i="1"/>
  <c r="G146" i="1"/>
  <c r="J145" i="1"/>
  <c r="D145" i="1"/>
  <c r="G144" i="1"/>
  <c r="J143" i="1"/>
  <c r="D143" i="1"/>
  <c r="G142" i="1"/>
  <c r="F141" i="1"/>
  <c r="D141" i="1"/>
  <c r="I141" i="1"/>
  <c r="E139" i="1"/>
  <c r="E138" i="1"/>
  <c r="H136" i="1"/>
  <c r="H135" i="1"/>
  <c r="F134" i="1"/>
  <c r="J134" i="1"/>
  <c r="G134" i="1"/>
  <c r="F133" i="1"/>
  <c r="J133" i="1"/>
  <c r="D133" i="1"/>
  <c r="I133" i="1"/>
  <c r="E131" i="1"/>
  <c r="H128" i="1"/>
  <c r="H127" i="1"/>
  <c r="F126" i="1"/>
  <c r="J126" i="1"/>
  <c r="G126" i="1"/>
  <c r="F125" i="1"/>
  <c r="J125" i="1"/>
  <c r="D125" i="1"/>
  <c r="I125" i="1"/>
  <c r="D124" i="1"/>
  <c r="H120" i="1"/>
  <c r="H119" i="1"/>
  <c r="I118" i="1"/>
  <c r="E116" i="1"/>
  <c r="F115" i="1"/>
  <c r="J115" i="1"/>
  <c r="G115" i="1"/>
  <c r="D115" i="1"/>
  <c r="I115" i="1"/>
  <c r="H163" i="1"/>
  <c r="E151" i="1"/>
  <c r="I151" i="1"/>
  <c r="F140" i="1"/>
  <c r="J140" i="1"/>
  <c r="G140" i="1"/>
  <c r="H155" i="1"/>
  <c r="E153" i="1"/>
  <c r="I153" i="1"/>
  <c r="H151" i="1"/>
  <c r="E147" i="1"/>
  <c r="I147" i="1"/>
  <c r="H145" i="1"/>
  <c r="H143" i="1"/>
  <c r="I140" i="1"/>
  <c r="F132" i="1"/>
  <c r="J132" i="1"/>
  <c r="G132" i="1"/>
  <c r="F123" i="1"/>
  <c r="J123" i="1"/>
  <c r="D123" i="1"/>
  <c r="I123" i="1"/>
  <c r="G161" i="1"/>
  <c r="G155" i="1"/>
  <c r="G153" i="1"/>
  <c r="G145" i="1"/>
  <c r="H140" i="1"/>
  <c r="H139" i="1"/>
  <c r="I138" i="1"/>
  <c r="F137" i="1"/>
  <c r="J137" i="1"/>
  <c r="D137" i="1"/>
  <c r="I137" i="1"/>
  <c r="H132" i="1"/>
  <c r="H131" i="1"/>
  <c r="F130" i="1"/>
  <c r="J130" i="1"/>
  <c r="G130" i="1"/>
  <c r="F129" i="1"/>
  <c r="J129" i="1"/>
  <c r="D129" i="1"/>
  <c r="I129" i="1"/>
  <c r="H124" i="1"/>
  <c r="H123" i="1"/>
  <c r="F122" i="1"/>
  <c r="J122" i="1"/>
  <c r="G122" i="1"/>
  <c r="F121" i="1"/>
  <c r="J121" i="1"/>
  <c r="D121" i="1"/>
  <c r="I121" i="1"/>
  <c r="F117" i="1"/>
  <c r="J117" i="1"/>
  <c r="G117" i="1"/>
  <c r="D117" i="1"/>
  <c r="I117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15" i="1"/>
  <c r="J14" i="1" s="1"/>
  <c r="D15" i="1"/>
  <c r="D14" i="1" s="1"/>
  <c r="L21" i="1"/>
  <c r="M19" i="1"/>
  <c r="L19" i="1"/>
  <c r="M33" i="1"/>
  <c r="G13" i="1"/>
  <c r="J95" i="1"/>
  <c r="J94" i="1" s="1"/>
  <c r="G93" i="1"/>
  <c r="M29" i="1"/>
  <c r="M28" i="1"/>
  <c r="D95" i="1" l="1"/>
  <c r="D94" i="1" s="1"/>
  <c r="J84" i="1"/>
  <c r="D28" i="1"/>
  <c r="J60" i="1"/>
  <c r="J36" i="1"/>
  <c r="J68" i="1"/>
  <c r="J44" i="1"/>
  <c r="J76" i="1"/>
  <c r="E15" i="1"/>
  <c r="D20" i="1"/>
  <c r="J5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J31" i="1"/>
  <c r="J29" i="1"/>
  <c r="J27" i="1"/>
  <c r="J25" i="1"/>
  <c r="J23" i="1"/>
  <c r="J21" i="1"/>
  <c r="J19" i="1"/>
  <c r="J17" i="1"/>
  <c r="D33" i="1"/>
  <c r="E34" i="1"/>
  <c r="J89" i="1"/>
  <c r="J87" i="1"/>
  <c r="J85" i="1"/>
  <c r="J83" i="1"/>
  <c r="J81" i="1"/>
  <c r="J79" i="1"/>
  <c r="J77" i="1"/>
  <c r="J75" i="1"/>
  <c r="J73" i="1"/>
  <c r="J71" i="1"/>
  <c r="J69" i="1"/>
  <c r="J67" i="1"/>
  <c r="J65" i="1"/>
  <c r="J63" i="1"/>
  <c r="J61" i="1"/>
  <c r="J59" i="1"/>
  <c r="J57" i="1"/>
  <c r="J55" i="1"/>
  <c r="J53" i="1"/>
  <c r="J51" i="1"/>
  <c r="J49" i="1"/>
  <c r="J47" i="1"/>
  <c r="J45" i="1"/>
  <c r="J43" i="1"/>
  <c r="J41" i="1"/>
  <c r="J39" i="1"/>
  <c r="J37" i="1"/>
  <c r="J35" i="1"/>
  <c r="J33" i="1"/>
  <c r="D31" i="1"/>
  <c r="D29" i="1"/>
  <c r="D27" i="1"/>
  <c r="D25" i="1"/>
  <c r="D23" i="1"/>
  <c r="D21" i="1"/>
  <c r="D19" i="1"/>
  <c r="D17" i="1"/>
  <c r="E80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J32" i="1"/>
  <c r="J30" i="1"/>
  <c r="J28" i="1"/>
  <c r="J26" i="1"/>
  <c r="J24" i="1"/>
  <c r="J22" i="1"/>
  <c r="J20" i="1"/>
  <c r="J18" i="1"/>
  <c r="J16" i="1"/>
  <c r="E83" i="1"/>
  <c r="E85" i="1"/>
  <c r="E53" i="1"/>
  <c r="E63" i="1"/>
  <c r="D22" i="1"/>
  <c r="D30" i="1"/>
  <c r="J38" i="1"/>
  <c r="J46" i="1"/>
  <c r="J54" i="1"/>
  <c r="J62" i="1"/>
  <c r="J70" i="1"/>
  <c r="J78" i="1"/>
  <c r="J86" i="1"/>
  <c r="E78" i="1"/>
  <c r="E48" i="1"/>
  <c r="E18" i="1"/>
  <c r="E88" i="1"/>
  <c r="D16" i="1"/>
  <c r="D24" i="1"/>
  <c r="D32" i="1"/>
  <c r="J40" i="1"/>
  <c r="J48" i="1"/>
  <c r="J56" i="1"/>
  <c r="J64" i="1"/>
  <c r="J72" i="1"/>
  <c r="J80" i="1"/>
  <c r="J88" i="1"/>
  <c r="D18" i="1"/>
  <c r="D26" i="1"/>
  <c r="J34" i="1"/>
  <c r="J42" i="1"/>
  <c r="J50" i="1"/>
  <c r="J58" i="1"/>
  <c r="J66" i="1"/>
  <c r="J74" i="1"/>
  <c r="J82" i="1"/>
  <c r="J90" i="1"/>
  <c r="E64" i="1" l="1"/>
  <c r="E54" i="1"/>
  <c r="E33" i="1"/>
  <c r="E65" i="1"/>
  <c r="E51" i="1"/>
  <c r="E36" i="1"/>
  <c r="E66" i="1"/>
  <c r="E39" i="1"/>
  <c r="E35" i="1"/>
  <c r="E87" i="1"/>
  <c r="E49" i="1"/>
  <c r="E81" i="1"/>
  <c r="E75" i="1"/>
  <c r="E22" i="1"/>
  <c r="E52" i="1"/>
  <c r="E82" i="1"/>
  <c r="E27" i="1"/>
  <c r="E16" i="1"/>
  <c r="E23" i="1"/>
  <c r="E17" i="1"/>
  <c r="E24" i="1"/>
  <c r="E14" i="1"/>
  <c r="E67" i="1"/>
  <c r="E25" i="1"/>
  <c r="E58" i="1"/>
  <c r="E84" i="1"/>
  <c r="E31" i="1"/>
  <c r="E62" i="1"/>
  <c r="E29" i="1"/>
  <c r="E37" i="1"/>
  <c r="E69" i="1"/>
  <c r="E28" i="1"/>
  <c r="E47" i="1"/>
  <c r="E20" i="1"/>
  <c r="E55" i="1"/>
  <c r="E43" i="1"/>
  <c r="E19" i="1"/>
  <c r="E21" i="1"/>
  <c r="E32" i="1"/>
  <c r="E71" i="1"/>
  <c r="F15" i="1"/>
  <c r="E30" i="1"/>
  <c r="E61" i="1"/>
  <c r="E60" i="1"/>
  <c r="E90" i="1"/>
  <c r="E50" i="1"/>
  <c r="E72" i="1"/>
  <c r="E79" i="1"/>
  <c r="E41" i="1"/>
  <c r="E40" i="1"/>
  <c r="E73" i="1"/>
  <c r="E70" i="1"/>
  <c r="E38" i="1"/>
  <c r="E68" i="1"/>
  <c r="E45" i="1"/>
  <c r="E77" i="1"/>
  <c r="E74" i="1"/>
  <c r="E42" i="1"/>
  <c r="E76" i="1"/>
  <c r="E57" i="1"/>
  <c r="E56" i="1"/>
  <c r="E86" i="1"/>
  <c r="E59" i="1"/>
  <c r="E95" i="1"/>
  <c r="E94" i="1" s="1"/>
  <c r="E44" i="1"/>
  <c r="E46" i="1"/>
  <c r="E26" i="1"/>
  <c r="E89" i="1"/>
  <c r="F86" i="1" l="1"/>
  <c r="F80" i="1"/>
  <c r="F56" i="1"/>
  <c r="F17" i="1"/>
  <c r="F85" i="1"/>
  <c r="F47" i="1"/>
  <c r="F40" i="1"/>
  <c r="F24" i="1"/>
  <c r="F53" i="1"/>
  <c r="F63" i="1"/>
  <c r="F23" i="1"/>
  <c r="F32" i="1"/>
  <c r="F59" i="1"/>
  <c r="F29" i="1"/>
  <c r="F66" i="1"/>
  <c r="F36" i="1"/>
  <c r="F72" i="1"/>
  <c r="F42" i="1"/>
  <c r="F26" i="1"/>
  <c r="F78" i="1"/>
  <c r="F48" i="1"/>
  <c r="F16" i="1"/>
  <c r="F84" i="1"/>
  <c r="F54" i="1"/>
  <c r="F74" i="1"/>
  <c r="F44" i="1"/>
  <c r="F14" i="1"/>
  <c r="F70" i="1"/>
  <c r="F79" i="1"/>
  <c r="F43" i="1"/>
  <c r="F49" i="1"/>
  <c r="F19" i="1"/>
  <c r="F87" i="1"/>
  <c r="F25" i="1"/>
  <c r="F62" i="1"/>
  <c r="F38" i="1"/>
  <c r="F22" i="1"/>
  <c r="F57" i="1"/>
  <c r="F18" i="1"/>
  <c r="F28" i="1"/>
  <c r="F65" i="1"/>
  <c r="F71" i="1"/>
  <c r="F77" i="1"/>
  <c r="F83" i="1"/>
  <c r="F51" i="1"/>
  <c r="F41" i="1"/>
  <c r="F37" i="1"/>
  <c r="F76" i="1"/>
  <c r="F95" i="1"/>
  <c r="F94" i="1" s="1"/>
  <c r="F82" i="1"/>
  <c r="F20" i="1"/>
  <c r="F75" i="1"/>
  <c r="F81" i="1"/>
  <c r="F55" i="1"/>
  <c r="F31" i="1"/>
  <c r="F68" i="1"/>
  <c r="F89" i="1"/>
  <c r="F27" i="1"/>
  <c r="G15" i="1"/>
  <c r="F33" i="1"/>
  <c r="F39" i="1"/>
  <c r="F45" i="1"/>
  <c r="F21" i="1"/>
  <c r="F73" i="1"/>
  <c r="F34" i="1"/>
  <c r="F50" i="1"/>
  <c r="F46" i="1"/>
  <c r="F52" i="1"/>
  <c r="F58" i="1"/>
  <c r="F35" i="1"/>
  <c r="F88" i="1"/>
  <c r="F61" i="1"/>
  <c r="F67" i="1"/>
  <c r="F90" i="1"/>
  <c r="F69" i="1"/>
  <c r="F30" i="1"/>
  <c r="F60" i="1"/>
  <c r="F64" i="1"/>
  <c r="G81" i="1" l="1"/>
  <c r="G51" i="1"/>
  <c r="G83" i="1"/>
  <c r="G53" i="1"/>
  <c r="G77" i="1"/>
  <c r="G47" i="1"/>
  <c r="H15" i="1"/>
  <c r="G63" i="1"/>
  <c r="G33" i="1"/>
  <c r="G73" i="1"/>
  <c r="G43" i="1"/>
  <c r="G72" i="1"/>
  <c r="G44" i="1"/>
  <c r="G95" i="1"/>
  <c r="G94" i="1" s="1"/>
  <c r="G55" i="1"/>
  <c r="G40" i="1"/>
  <c r="G87" i="1"/>
  <c r="G84" i="1"/>
  <c r="G38" i="1"/>
  <c r="G82" i="1"/>
  <c r="G56" i="1"/>
  <c r="G36" i="1"/>
  <c r="G79" i="1"/>
  <c r="G59" i="1"/>
  <c r="G88" i="1"/>
  <c r="G85" i="1"/>
  <c r="G71" i="1"/>
  <c r="G41" i="1"/>
  <c r="G65" i="1"/>
  <c r="G35" i="1"/>
  <c r="G67" i="1"/>
  <c r="G37" i="1"/>
  <c r="G90" i="1"/>
  <c r="G61" i="1"/>
  <c r="G32" i="1"/>
  <c r="G17" i="1"/>
  <c r="G76" i="1"/>
  <c r="G48" i="1"/>
  <c r="G18" i="1"/>
  <c r="G86" i="1"/>
  <c r="G58" i="1"/>
  <c r="G28" i="1"/>
  <c r="G27" i="1"/>
  <c r="G69" i="1"/>
  <c r="G57" i="1"/>
  <c r="G26" i="1"/>
  <c r="G54" i="1"/>
  <c r="G24" i="1"/>
  <c r="G78" i="1"/>
  <c r="G50" i="1"/>
  <c r="G20" i="1"/>
  <c r="G21" i="1"/>
  <c r="G80" i="1"/>
  <c r="G52" i="1"/>
  <c r="G22" i="1"/>
  <c r="G74" i="1"/>
  <c r="G46" i="1"/>
  <c r="G16" i="1"/>
  <c r="G14" i="1"/>
  <c r="G31" i="1"/>
  <c r="G70" i="1"/>
  <c r="G42" i="1"/>
  <c r="G75" i="1"/>
  <c r="G45" i="1"/>
  <c r="G39" i="1"/>
  <c r="G66" i="1"/>
  <c r="G19" i="1"/>
  <c r="G25" i="1"/>
  <c r="G23" i="1"/>
  <c r="G62" i="1"/>
  <c r="G34" i="1"/>
  <c r="G64" i="1"/>
  <c r="G29" i="1"/>
  <c r="G49" i="1"/>
  <c r="G89" i="1"/>
  <c r="G60" i="1"/>
  <c r="G30" i="1"/>
  <c r="G68" i="1"/>
  <c r="H89" i="1" l="1"/>
  <c r="H57" i="1"/>
  <c r="H27" i="1"/>
  <c r="H63" i="1"/>
  <c r="H32" i="1"/>
  <c r="H78" i="1"/>
  <c r="H23" i="1"/>
  <c r="H83" i="1"/>
  <c r="H28" i="1"/>
  <c r="H52" i="1"/>
  <c r="H55" i="1"/>
  <c r="H70" i="1"/>
  <c r="H19" i="1"/>
  <c r="H75" i="1"/>
  <c r="H58" i="1"/>
  <c r="H46" i="1"/>
  <c r="H66" i="1"/>
  <c r="H71" i="1"/>
  <c r="H54" i="1"/>
  <c r="H90" i="1"/>
  <c r="H14" i="1"/>
  <c r="H34" i="1"/>
  <c r="H85" i="1"/>
  <c r="H72" i="1"/>
  <c r="H30" i="1"/>
  <c r="H68" i="1"/>
  <c r="H56" i="1"/>
  <c r="H31" i="1"/>
  <c r="H74" i="1"/>
  <c r="H79" i="1"/>
  <c r="H17" i="1"/>
  <c r="H26" i="1"/>
  <c r="H48" i="1"/>
  <c r="H62" i="1"/>
  <c r="H61" i="1"/>
  <c r="H43" i="1"/>
  <c r="H76" i="1"/>
  <c r="H36" i="1"/>
  <c r="H73" i="1"/>
  <c r="H41" i="1"/>
  <c r="H20" i="1"/>
  <c r="H80" i="1"/>
  <c r="H50" i="1"/>
  <c r="H53" i="1"/>
  <c r="I15" i="1"/>
  <c r="H42" i="1"/>
  <c r="H25" i="1"/>
  <c r="H49" i="1"/>
  <c r="H88" i="1"/>
  <c r="H38" i="1"/>
  <c r="H22" i="1"/>
  <c r="H16" i="1"/>
  <c r="H45" i="1"/>
  <c r="H84" i="1"/>
  <c r="H29" i="1"/>
  <c r="H18" i="1"/>
  <c r="H82" i="1"/>
  <c r="H67" i="1"/>
  <c r="H60" i="1"/>
  <c r="H64" i="1"/>
  <c r="H33" i="1"/>
  <c r="H21" i="1"/>
  <c r="H81" i="1"/>
  <c r="H69" i="1"/>
  <c r="H77" i="1"/>
  <c r="H59" i="1"/>
  <c r="H35" i="1"/>
  <c r="H44" i="1"/>
  <c r="H47" i="1"/>
  <c r="H65" i="1"/>
  <c r="H51" i="1"/>
  <c r="H87" i="1"/>
  <c r="H40" i="1"/>
  <c r="H37" i="1"/>
  <c r="H86" i="1"/>
  <c r="H24" i="1"/>
  <c r="H39" i="1"/>
  <c r="H95" i="1"/>
  <c r="H94" i="1" s="1"/>
  <c r="I88" i="1" l="1"/>
  <c r="I60" i="1"/>
  <c r="I30" i="1"/>
  <c r="I25" i="1"/>
  <c r="I81" i="1"/>
  <c r="I52" i="1"/>
  <c r="I89" i="1"/>
  <c r="I55" i="1"/>
  <c r="I67" i="1"/>
  <c r="I18" i="1"/>
  <c r="I70" i="1"/>
  <c r="I34" i="1"/>
  <c r="I16" i="1"/>
  <c r="I63" i="1"/>
  <c r="I61" i="1"/>
  <c r="I23" i="1"/>
  <c r="I84" i="1"/>
  <c r="I73" i="1"/>
  <c r="I49" i="1"/>
  <c r="I28" i="1"/>
  <c r="I82" i="1"/>
  <c r="I27" i="1"/>
  <c r="I54" i="1"/>
  <c r="I76" i="1"/>
  <c r="I59" i="1"/>
  <c r="I75" i="1"/>
  <c r="I45" i="1"/>
  <c r="I62" i="1"/>
  <c r="I71" i="1"/>
  <c r="I74" i="1"/>
  <c r="I38" i="1"/>
  <c r="I87" i="1"/>
  <c r="I90" i="1"/>
  <c r="I20" i="1"/>
  <c r="I47" i="1"/>
  <c r="I83" i="1"/>
  <c r="I42" i="1"/>
  <c r="I64" i="1"/>
  <c r="I58" i="1"/>
  <c r="I79" i="1"/>
  <c r="I72" i="1"/>
  <c r="I44" i="1"/>
  <c r="I95" i="1"/>
  <c r="I94" i="1" s="1"/>
  <c r="I80" i="1"/>
  <c r="I31" i="1"/>
  <c r="I69" i="1"/>
  <c r="I39" i="1"/>
  <c r="I48" i="1"/>
  <c r="I85" i="1"/>
  <c r="I51" i="1"/>
  <c r="I66" i="1"/>
  <c r="I40" i="1"/>
  <c r="I29" i="1"/>
  <c r="I36" i="1"/>
  <c r="I43" i="1"/>
  <c r="I21" i="1"/>
  <c r="I19" i="1"/>
  <c r="I78" i="1"/>
  <c r="I41" i="1"/>
  <c r="I57" i="1"/>
  <c r="I65" i="1"/>
  <c r="I68" i="1"/>
  <c r="I86" i="1"/>
  <c r="I56" i="1"/>
  <c r="I26" i="1"/>
  <c r="I22" i="1"/>
  <c r="I37" i="1"/>
  <c r="I50" i="1"/>
  <c r="I33" i="1"/>
  <c r="I77" i="1"/>
  <c r="I14" i="1"/>
  <c r="I17" i="1"/>
  <c r="I24" i="1"/>
  <c r="I35" i="1"/>
  <c r="I46" i="1"/>
  <c r="I53" i="1"/>
  <c r="I32" i="1"/>
</calcChain>
</file>

<file path=xl/sharedStrings.xml><?xml version="1.0" encoding="utf-8"?>
<sst xmlns="http://schemas.openxmlformats.org/spreadsheetml/2006/main" count="45" uniqueCount="35">
  <si>
    <t>DOPCODE</t>
  </si>
  <si>
    <t>SPUITDRUK (bar)</t>
  </si>
  <si>
    <t>afgifte (l/min.)</t>
  </si>
  <si>
    <t>LITERS PER HECTARE BIJ</t>
  </si>
  <si>
    <t>cm DOPAFSTAND</t>
  </si>
  <si>
    <t xml:space="preserve"> </t>
  </si>
  <si>
    <t>min.</t>
  </si>
  <si>
    <t>max.</t>
  </si>
  <si>
    <t>Dopafstand</t>
  </si>
  <si>
    <t>Max. afwijking in %</t>
  </si>
  <si>
    <t>Omrekentabel</t>
  </si>
  <si>
    <t>KmH   &gt;</t>
  </si>
  <si>
    <t>meter/min.</t>
  </si>
  <si>
    <t>RIJSNELHEID IN METERS/MINUUT</t>
  </si>
  <si>
    <t>- hart-hart afstand van de spuitdoppen in cm.</t>
  </si>
  <si>
    <t>Vloeistofkaart</t>
  </si>
  <si>
    <t>cm</t>
  </si>
  <si>
    <t>l/ha</t>
  </si>
  <si>
    <t>De gearceerde velden markeren de nozzles die voldoen aan de door u opgegeven waarden.</t>
  </si>
  <si>
    <t>Te verspuiten hoeveelheid</t>
  </si>
  <si>
    <t>Tabel rekent met:</t>
  </si>
  <si>
    <t xml:space="preserve">Door middel van invoer van uw gegevens kunt u bepalen welke spuitnozzels u toe kunt passen voor de door u gewenste vloeistofafgifte. </t>
  </si>
  <si>
    <t>- Maximale afwijking in % die toegestaan is t.o.v. opgegeven liter per hectare (bepaald welke nozzles gearceerd worden weergegeven)</t>
  </si>
  <si>
    <t xml:space="preserve">Rijsnelheid  </t>
  </si>
  <si>
    <t>Min.</t>
  </si>
  <si>
    <t>Max</t>
  </si>
  <si>
    <t>km/h</t>
  </si>
  <si>
    <t>m/min</t>
  </si>
  <si>
    <t>step</t>
  </si>
  <si>
    <t>Alleen gele vakken invullen</t>
  </si>
  <si>
    <t>km/u</t>
  </si>
  <si>
    <t>RIJSNELHEID IN KILOMETERS/UUR</t>
  </si>
  <si>
    <r>
      <t xml:space="preserve">De weergegeven waarde is de vloeistofafgifte in liters per hectare bij de weergegeven spuitdruk </t>
    </r>
    <r>
      <rPr>
        <sz val="9"/>
        <color indexed="8"/>
        <rFont val="Poppins"/>
      </rPr>
      <t>(2e kolom in de tabel) en rijsnelheid (boven in de tabel)</t>
    </r>
  </si>
  <si>
    <r>
      <t xml:space="preserve">De volgende gegevens dienen ingevuld te worden </t>
    </r>
    <r>
      <rPr>
        <sz val="9"/>
        <color indexed="8"/>
        <rFont val="Poppins"/>
      </rPr>
      <t>(gele velden)</t>
    </r>
  </si>
  <si>
    <r>
      <t xml:space="preserve">- gewenste rijsnelheid in km/uur </t>
    </r>
    <r>
      <rPr>
        <sz val="9"/>
        <color indexed="8"/>
        <rFont val="Poppins"/>
      </rPr>
      <t>(laatste kolom gaat automatisch rekenen met de ongerekende meters per minuut)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</si>
</sst>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sz val="10"/>
      <name val="Arial"/>
    </font>
    <font>
      <sz val="8"/>
      <name val="Arial"/>
    </font>
    <font>
      <sz val="8"/>
      <color indexed="9"/>
      <name val="Arial"/>
    </font>
    <font>
      <b/>
      <sz val="8"/>
      <name val="Arial"/>
      <family val="2"/>
    </font>
    <font>
      <sz val="8"/>
      <color indexed="8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4"/>
      <name val="Poppins"/>
    </font>
    <font>
      <sz val="8"/>
      <name val="Poppins"/>
    </font>
    <font>
      <sz val="9"/>
      <color indexed="8"/>
      <name val="Poppins"/>
    </font>
    <font>
      <sz val="9"/>
      <color rgb="FF000000"/>
      <name val="Poppins"/>
    </font>
    <font>
      <sz val="9"/>
      <name val="Poppins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Continuous" vertical="center" wrapText="1"/>
    </xf>
    <xf numFmtId="2" fontId="2" fillId="0" borderId="5" xfId="0" applyNumberFormat="1" applyFont="1" applyBorder="1" applyAlignment="1">
      <alignment horizontal="centerContinuous" vertical="center"/>
    </xf>
    <xf numFmtId="2" fontId="2" fillId="0" borderId="6" xfId="0" applyNumberFormat="1" applyFont="1" applyBorder="1" applyAlignment="1">
      <alignment horizontal="centerContinuous" vertical="center"/>
    </xf>
    <xf numFmtId="2" fontId="2" fillId="0" borderId="4" xfId="0" applyNumberFormat="1" applyFont="1" applyBorder="1" applyAlignment="1">
      <alignment horizontal="centerContinuous" vertical="center"/>
    </xf>
    <xf numFmtId="0" fontId="4" fillId="7" borderId="7" xfId="0" applyFont="1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1" fillId="0" borderId="0" xfId="0" applyFont="1"/>
    <xf numFmtId="2" fontId="0" fillId="0" borderId="0" xfId="0" applyNumberForma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" fontId="0" fillId="0" borderId="0" xfId="0" applyNumberFormat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2" fontId="2" fillId="8" borderId="5" xfId="0" applyNumberFormat="1" applyFont="1" applyFill="1" applyBorder="1" applyAlignment="1">
      <alignment horizontal="centerContinuous" vertical="center" wrapText="1"/>
    </xf>
    <xf numFmtId="2" fontId="2" fillId="8" borderId="5" xfId="0" applyNumberFormat="1" applyFont="1" applyFill="1" applyBorder="1" applyAlignment="1">
      <alignment horizontal="centerContinuous" vertical="center"/>
    </xf>
    <xf numFmtId="1" fontId="2" fillId="0" borderId="9" xfId="0" applyNumberFormat="1" applyFont="1" applyBorder="1" applyAlignment="1">
      <alignment horizontal="center" vertical="center"/>
    </xf>
    <xf numFmtId="1" fontId="2" fillId="8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8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8" borderId="12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Continuous" vertical="center"/>
    </xf>
    <xf numFmtId="0" fontId="2" fillId="9" borderId="2" xfId="0" applyFont="1" applyFill="1" applyBorder="1" applyAlignment="1">
      <alignment horizontal="centerContinuous" vertical="center"/>
    </xf>
    <xf numFmtId="0" fontId="2" fillId="9" borderId="3" xfId="0" applyFont="1" applyFill="1" applyBorder="1" applyAlignment="1">
      <alignment horizontal="centerContinuous" vertical="center"/>
    </xf>
    <xf numFmtId="0" fontId="2" fillId="9" borderId="3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Continuous" vertical="center"/>
    </xf>
    <xf numFmtId="0" fontId="2" fillId="10" borderId="2" xfId="0" applyFont="1" applyFill="1" applyBorder="1" applyAlignment="1">
      <alignment horizontal="centerContinuous" vertical="center"/>
    </xf>
    <xf numFmtId="0" fontId="2" fillId="10" borderId="3" xfId="0" applyFont="1" applyFill="1" applyBorder="1" applyAlignment="1">
      <alignment horizontal="centerContinuous" vertical="center"/>
    </xf>
    <xf numFmtId="0" fontId="2" fillId="11" borderId="1" xfId="0" applyFont="1" applyFill="1" applyBorder="1" applyAlignment="1">
      <alignment horizontal="centerContinuous" vertical="center"/>
    </xf>
    <xf numFmtId="0" fontId="2" fillId="11" borderId="2" xfId="0" applyFont="1" applyFill="1" applyBorder="1" applyAlignment="1">
      <alignment horizontal="centerContinuous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2" fontId="2" fillId="8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Continuous" vertical="center" wrapText="1"/>
    </xf>
    <xf numFmtId="0" fontId="2" fillId="8" borderId="5" xfId="0" applyFont="1" applyFill="1" applyBorder="1" applyAlignment="1">
      <alignment horizontal="centerContinuous" vertical="center" wrapText="1"/>
    </xf>
    <xf numFmtId="0" fontId="2" fillId="0" borderId="5" xfId="0" applyFont="1" applyBorder="1" applyAlignment="1">
      <alignment horizontal="centerContinuous" vertical="center"/>
    </xf>
    <xf numFmtId="0" fontId="2" fillId="8" borderId="5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12" borderId="1" xfId="0" applyFont="1" applyFill="1" applyBorder="1" applyAlignment="1">
      <alignment horizontal="centerContinuous" vertical="center"/>
    </xf>
    <xf numFmtId="0" fontId="2" fillId="12" borderId="2" xfId="0" applyFont="1" applyFill="1" applyBorder="1" applyAlignment="1">
      <alignment horizontal="centerContinuous" vertical="center"/>
    </xf>
    <xf numFmtId="0" fontId="2" fillId="12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0" fillId="13" borderId="7" xfId="0" applyFill="1" applyBorder="1"/>
    <xf numFmtId="0" fontId="0" fillId="13" borderId="13" xfId="0" applyFill="1" applyBorder="1"/>
    <xf numFmtId="0" fontId="5" fillId="14" borderId="14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14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8" fillId="13" borderId="7" xfId="0" applyFont="1" applyFill="1" applyBorder="1"/>
    <xf numFmtId="0" fontId="6" fillId="0" borderId="0" xfId="0" applyFont="1" applyAlignment="1">
      <alignment horizontal="center" vertical="center"/>
    </xf>
    <xf numFmtId="0" fontId="8" fillId="15" borderId="15" xfId="0" applyFont="1" applyFill="1" applyBorder="1"/>
    <xf numFmtId="0" fontId="0" fillId="15" borderId="7" xfId="0" applyFill="1" applyBorder="1"/>
    <xf numFmtId="0" fontId="0" fillId="15" borderId="13" xfId="0" applyFill="1" applyBorder="1"/>
    <xf numFmtId="1" fontId="2" fillId="13" borderId="12" xfId="0" applyNumberFormat="1" applyFont="1" applyFill="1" applyBorder="1" applyAlignment="1">
      <alignment horizontal="center"/>
    </xf>
    <xf numFmtId="1" fontId="2" fillId="13" borderId="5" xfId="0" applyNumberFormat="1" applyFont="1" applyFill="1" applyBorder="1" applyAlignment="1">
      <alignment horizontal="center"/>
    </xf>
    <xf numFmtId="2" fontId="8" fillId="15" borderId="16" xfId="0" applyNumberFormat="1" applyFont="1" applyFill="1" applyBorder="1" applyAlignment="1">
      <alignment horizontal="center" vertical="center"/>
    </xf>
    <xf numFmtId="0" fontId="8" fillId="14" borderId="16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15" borderId="16" xfId="0" applyFont="1" applyFill="1" applyBorder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6" fillId="14" borderId="15" xfId="0" applyFont="1" applyFill="1" applyBorder="1"/>
    <xf numFmtId="0" fontId="0" fillId="14" borderId="7" xfId="0" applyFill="1" applyBorder="1"/>
    <xf numFmtId="0" fontId="0" fillId="14" borderId="13" xfId="0" applyFill="1" applyBorder="1"/>
    <xf numFmtId="1" fontId="2" fillId="7" borderId="13" xfId="0" applyNumberFormat="1" applyFont="1" applyFill="1" applyBorder="1" applyAlignment="1">
      <alignment horizontal="center"/>
    </xf>
    <xf numFmtId="1" fontId="2" fillId="7" borderId="16" xfId="0" applyNumberFormat="1" applyFont="1" applyFill="1" applyBorder="1" applyAlignment="1">
      <alignment horizontal="center"/>
    </xf>
    <xf numFmtId="164" fontId="2" fillId="17" borderId="16" xfId="0" applyNumberFormat="1" applyFont="1" applyFill="1" applyBorder="1" applyAlignment="1">
      <alignment horizontal="center"/>
    </xf>
    <xf numFmtId="164" fontId="2" fillId="15" borderId="6" xfId="0" applyNumberFormat="1" applyFont="1" applyFill="1" applyBorder="1" applyAlignment="1">
      <alignment horizontal="center"/>
    </xf>
    <xf numFmtId="0" fontId="0" fillId="0" borderId="0" xfId="0" applyFill="1"/>
    <xf numFmtId="0" fontId="4" fillId="18" borderId="14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7" borderId="7" xfId="0" applyFont="1" applyFill="1" applyBorder="1" applyAlignment="1"/>
    <xf numFmtId="0" fontId="2" fillId="7" borderId="13" xfId="0" applyFont="1" applyFill="1" applyBorder="1" applyAlignment="1"/>
    <xf numFmtId="0" fontId="2" fillId="7" borderId="16" xfId="0" applyFont="1" applyFill="1" applyBorder="1" applyAlignment="1">
      <alignment horizontal="center" wrapText="1"/>
    </xf>
    <xf numFmtId="2" fontId="2" fillId="7" borderId="16" xfId="0" applyNumberFormat="1" applyFont="1" applyFill="1" applyBorder="1" applyAlignment="1">
      <alignment wrapText="1"/>
    </xf>
    <xf numFmtId="0" fontId="2" fillId="7" borderId="15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right"/>
    </xf>
    <xf numFmtId="2" fontId="2" fillId="7" borderId="4" xfId="0" applyNumberFormat="1" applyFont="1" applyFill="1" applyBorder="1" applyAlignment="1">
      <alignment wrapText="1"/>
    </xf>
    <xf numFmtId="0" fontId="2" fillId="7" borderId="4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</cellXfs>
  <cellStyles count="1">
    <cellStyle name="Standaard" xfId="0" builtinId="0"/>
  </cellStyles>
  <dxfs count="1">
    <dxf>
      <font>
        <b/>
        <i val="0"/>
        <strike val="0"/>
        <name val="Cambria"/>
        <scheme val="none"/>
      </font>
      <fill>
        <patternFill patternType="solid"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700810</xdr:colOff>
      <xdr:row>0</xdr:row>
      <xdr:rowOff>0</xdr:rowOff>
    </xdr:from>
    <xdr:to>
      <xdr:col>13</xdr:col>
      <xdr:colOff>284226</xdr:colOff>
      <xdr:row>1</xdr:row>
      <xdr:rowOff>95250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7656C00-6030-4BA8-82D4-76DBCB8FF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4460" y="0"/>
          <a:ext cx="1697966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topLeftCell="A52" workbookViewId="0">
      <selection activeCell="P163" sqref="P163"/>
    </sheetView>
  </sheetViews>
  <sheetFormatPr defaultRowHeight="12.75" x14ac:dyDescent="0.2"/>
  <cols>
    <col min="1" max="1" width="10.5703125" style="3" customWidth="1"/>
    <col min="2" max="2" width="11.42578125" style="2" customWidth="1"/>
    <col min="3" max="3" width="9.140625" style="1"/>
    <col min="4" max="10" width="9.140625" style="2"/>
    <col min="11" max="11" width="14.42578125" customWidth="1"/>
    <col min="12" max="12" width="8.140625" customWidth="1"/>
    <col min="14" max="14" width="4.42578125" customWidth="1"/>
  </cols>
  <sheetData>
    <row r="1" spans="1:13" ht="28.5" x14ac:dyDescent="0.8">
      <c r="A1" s="120" t="s">
        <v>15</v>
      </c>
    </row>
    <row r="2" spans="1:13" ht="16.5" x14ac:dyDescent="0.45">
      <c r="A2" s="121"/>
    </row>
    <row r="3" spans="1:13" ht="18.75" x14ac:dyDescent="0.55000000000000004">
      <c r="A3" s="122" t="s">
        <v>21</v>
      </c>
      <c r="B3" s="83"/>
      <c r="C3" s="84"/>
      <c r="D3" s="83"/>
      <c r="E3" s="83"/>
      <c r="F3" s="83"/>
    </row>
    <row r="4" spans="1:13" ht="18.75" x14ac:dyDescent="0.55000000000000004">
      <c r="A4" s="122" t="s">
        <v>32</v>
      </c>
      <c r="B4" s="83"/>
      <c r="C4" s="84"/>
      <c r="D4" s="83"/>
      <c r="E4" s="83"/>
      <c r="F4" s="83"/>
    </row>
    <row r="5" spans="1:13" ht="11.25" customHeight="1" x14ac:dyDescent="0.55000000000000004">
      <c r="A5" s="123"/>
      <c r="B5" s="83"/>
      <c r="C5" s="84"/>
      <c r="D5" s="83"/>
      <c r="E5" s="83"/>
      <c r="F5" s="83"/>
    </row>
    <row r="6" spans="1:13" ht="18.75" x14ac:dyDescent="0.55000000000000004">
      <c r="A6" s="122" t="s">
        <v>33</v>
      </c>
      <c r="B6" s="83"/>
      <c r="C6" s="84"/>
      <c r="D6" s="83"/>
      <c r="E6" s="83"/>
      <c r="F6" s="83"/>
    </row>
    <row r="7" spans="1:13" ht="18.75" x14ac:dyDescent="0.55000000000000004">
      <c r="A7" s="122" t="s">
        <v>34</v>
      </c>
      <c r="B7" s="83"/>
      <c r="C7" s="84"/>
      <c r="D7" s="83"/>
      <c r="E7" s="83"/>
      <c r="F7" s="83"/>
    </row>
    <row r="8" spans="1:13" ht="18.75" x14ac:dyDescent="0.55000000000000004">
      <c r="A8" s="122" t="s">
        <v>14</v>
      </c>
      <c r="B8" s="83"/>
      <c r="C8" s="84"/>
      <c r="D8" s="83"/>
      <c r="E8" s="83"/>
      <c r="F8" s="83"/>
    </row>
    <row r="9" spans="1:13" ht="18.75" x14ac:dyDescent="0.55000000000000004">
      <c r="A9" s="124" t="s">
        <v>22</v>
      </c>
      <c r="B9" s="83"/>
      <c r="C9" s="84"/>
      <c r="D9" s="83"/>
      <c r="E9" s="83"/>
      <c r="F9" s="83"/>
    </row>
    <row r="10" spans="1:13" ht="11.25" customHeight="1" x14ac:dyDescent="0.55000000000000004">
      <c r="A10" s="122"/>
      <c r="B10" s="83"/>
      <c r="C10" s="84"/>
      <c r="D10" s="83"/>
      <c r="E10" s="83"/>
      <c r="F10" s="83"/>
    </row>
    <row r="11" spans="1:13" ht="18.75" x14ac:dyDescent="0.55000000000000004">
      <c r="A11" s="122" t="s">
        <v>18</v>
      </c>
      <c r="B11" s="83"/>
      <c r="C11" s="84"/>
      <c r="D11" s="83"/>
      <c r="E11" s="83"/>
      <c r="F11" s="83"/>
      <c r="M11" s="106"/>
    </row>
    <row r="12" spans="1:13" ht="13.5" thickBot="1" x14ac:dyDescent="0.25"/>
    <row r="13" spans="1:13" ht="13.5" thickBot="1" x14ac:dyDescent="0.25">
      <c r="A13" s="114" t="s">
        <v>0</v>
      </c>
      <c r="B13" s="114" t="s">
        <v>1</v>
      </c>
      <c r="C13" s="115" t="s">
        <v>2</v>
      </c>
      <c r="D13" s="116" t="s">
        <v>3</v>
      </c>
      <c r="E13" s="117"/>
      <c r="F13" s="117"/>
      <c r="G13" s="107">
        <f>M22</f>
        <v>40</v>
      </c>
      <c r="H13" s="112" t="s">
        <v>4</v>
      </c>
      <c r="I13" s="112"/>
      <c r="J13" s="113"/>
    </row>
    <row r="14" spans="1:13" x14ac:dyDescent="0.2">
      <c r="A14" s="119"/>
      <c r="B14" s="119"/>
      <c r="C14" s="118"/>
      <c r="D14" s="105">
        <f>D15/16.66667</f>
        <v>4.9799990040001996</v>
      </c>
      <c r="E14" s="105">
        <f t="shared" ref="E14:J14" si="0">E15/16.66667</f>
        <v>5.8199988360002326</v>
      </c>
      <c r="F14" s="105">
        <f t="shared" si="0"/>
        <v>6.6599986680002665</v>
      </c>
      <c r="G14" s="105">
        <f t="shared" si="0"/>
        <v>7.4999985000003004</v>
      </c>
      <c r="H14" s="105">
        <f t="shared" si="0"/>
        <v>8.3399983320003344</v>
      </c>
      <c r="I14" s="105">
        <f t="shared" si="0"/>
        <v>9.1799981640003665</v>
      </c>
      <c r="J14" s="105">
        <f t="shared" si="0"/>
        <v>10.0199979960004</v>
      </c>
      <c r="K14" s="87" t="s">
        <v>31</v>
      </c>
      <c r="L14" s="88"/>
      <c r="M14" s="89"/>
    </row>
    <row r="15" spans="1:13" ht="12.75" customHeight="1" x14ac:dyDescent="0.2">
      <c r="A15" s="119"/>
      <c r="B15" s="119"/>
      <c r="C15" s="118"/>
      <c r="D15" s="90">
        <f>L20</f>
        <v>83</v>
      </c>
      <c r="E15" s="91">
        <f>D15+L21</f>
        <v>97</v>
      </c>
      <c r="F15" s="91">
        <f>E15+L21</f>
        <v>111</v>
      </c>
      <c r="G15" s="91">
        <f>F15+L21</f>
        <v>125</v>
      </c>
      <c r="H15" s="91">
        <f>G15+L21</f>
        <v>139</v>
      </c>
      <c r="I15" s="91">
        <f>H15+L21</f>
        <v>153</v>
      </c>
      <c r="J15" s="91">
        <f>M20</f>
        <v>167</v>
      </c>
      <c r="K15" s="85" t="s">
        <v>13</v>
      </c>
      <c r="L15" s="76"/>
      <c r="M15" s="77"/>
    </row>
    <row r="16" spans="1:13" ht="9.9499999999999993" customHeight="1" x14ac:dyDescent="0.2">
      <c r="A16" s="10"/>
      <c r="B16" s="58">
        <v>2</v>
      </c>
      <c r="C16" s="17">
        <v>0.32300000000000001</v>
      </c>
      <c r="D16" s="30">
        <f>(C16*1000000)/($D$15*$G$13)</f>
        <v>97.289156626506028</v>
      </c>
      <c r="E16" s="34">
        <f t="shared" ref="E16:J25" si="1">($C16*1000000)/(E$15*$G$13)</f>
        <v>83.24742268041237</v>
      </c>
      <c r="F16" s="30">
        <f t="shared" si="1"/>
        <v>72.747747747747752</v>
      </c>
      <c r="G16" s="34">
        <f t="shared" si="1"/>
        <v>64.599999999999994</v>
      </c>
      <c r="H16" s="30">
        <f t="shared" si="1"/>
        <v>58.093525179856115</v>
      </c>
      <c r="I16" s="34">
        <f t="shared" si="1"/>
        <v>52.777777777777779</v>
      </c>
      <c r="J16" s="38">
        <f t="shared" si="1"/>
        <v>48.353293413173652</v>
      </c>
      <c r="K16" s="99" t="s">
        <v>29</v>
      </c>
      <c r="L16" s="100"/>
      <c r="M16" s="101"/>
    </row>
    <row r="17" spans="1:14" ht="9.9499999999999993" customHeight="1" x14ac:dyDescent="0.2">
      <c r="A17" s="11"/>
      <c r="B17" s="59">
        <v>3</v>
      </c>
      <c r="C17" s="28">
        <v>0.39500000000000002</v>
      </c>
      <c r="D17" s="31">
        <f>(C17*1000000)/($D$15*$G$13)</f>
        <v>118.97590361445783</v>
      </c>
      <c r="E17" s="35">
        <f t="shared" si="1"/>
        <v>101.80412371134021</v>
      </c>
      <c r="F17" s="31">
        <f t="shared" si="1"/>
        <v>88.963963963963963</v>
      </c>
      <c r="G17" s="35">
        <f t="shared" si="1"/>
        <v>79</v>
      </c>
      <c r="H17" s="31">
        <f t="shared" si="1"/>
        <v>71.043165467625897</v>
      </c>
      <c r="I17" s="35">
        <f t="shared" si="1"/>
        <v>64.542483660130713</v>
      </c>
      <c r="J17" s="39">
        <f t="shared" si="1"/>
        <v>59.131736526946106</v>
      </c>
    </row>
    <row r="18" spans="1:14" ht="9.9499999999999993" customHeight="1" x14ac:dyDescent="0.2">
      <c r="A18" s="12"/>
      <c r="B18" s="60">
        <v>4</v>
      </c>
      <c r="C18" s="18">
        <v>0.45600000000000002</v>
      </c>
      <c r="D18" s="32">
        <f>(C18*1000000)/(D$15*$G$13)</f>
        <v>137.34939759036143</v>
      </c>
      <c r="E18" s="36">
        <f t="shared" si="1"/>
        <v>117.52577319587628</v>
      </c>
      <c r="F18" s="32">
        <f t="shared" si="1"/>
        <v>102.70270270270271</v>
      </c>
      <c r="G18" s="36">
        <f t="shared" si="1"/>
        <v>91.2</v>
      </c>
      <c r="H18" s="32">
        <f t="shared" si="1"/>
        <v>82.014388489208628</v>
      </c>
      <c r="I18" s="36">
        <f t="shared" si="1"/>
        <v>74.509803921568633</v>
      </c>
      <c r="J18" s="40">
        <f t="shared" si="1"/>
        <v>68.263473053892213</v>
      </c>
      <c r="L18" s="83" t="s">
        <v>24</v>
      </c>
      <c r="M18" s="83" t="s">
        <v>25</v>
      </c>
    </row>
    <row r="19" spans="1:14" ht="9.9499999999999993" customHeight="1" x14ac:dyDescent="0.2">
      <c r="A19" s="12"/>
      <c r="B19" s="61">
        <v>5</v>
      </c>
      <c r="C19" s="29">
        <v>0.51</v>
      </c>
      <c r="D19" s="31">
        <f t="shared" ref="D19:D50" si="2">(C19*1000000)/($D$15*$G$13)</f>
        <v>153.6144578313253</v>
      </c>
      <c r="E19" s="35">
        <f t="shared" si="1"/>
        <v>131.44329896907217</v>
      </c>
      <c r="F19" s="31">
        <f t="shared" si="1"/>
        <v>114.86486486486487</v>
      </c>
      <c r="G19" s="35">
        <f t="shared" si="1"/>
        <v>102</v>
      </c>
      <c r="H19" s="31">
        <f t="shared" si="1"/>
        <v>91.726618705035975</v>
      </c>
      <c r="I19" s="35">
        <f t="shared" si="1"/>
        <v>83.333333333333329</v>
      </c>
      <c r="J19" s="39">
        <f t="shared" si="1"/>
        <v>76.34730538922156</v>
      </c>
      <c r="L19" s="92">
        <f>L20/16.6667</f>
        <v>4.9799900400199206</v>
      </c>
      <c r="M19" s="92">
        <f>M20/16.6667</f>
        <v>10.019979960040081</v>
      </c>
      <c r="N19" s="80" t="s">
        <v>26</v>
      </c>
    </row>
    <row r="20" spans="1:14" ht="9.9499999999999993" customHeight="1" x14ac:dyDescent="0.2">
      <c r="A20" s="12"/>
      <c r="B20" s="60">
        <v>6</v>
      </c>
      <c r="C20" s="18">
        <v>0.55800000000000005</v>
      </c>
      <c r="D20" s="32">
        <f t="shared" si="2"/>
        <v>168.07228915662651</v>
      </c>
      <c r="E20" s="36">
        <f t="shared" si="1"/>
        <v>143.81443298969072</v>
      </c>
      <c r="F20" s="32">
        <f t="shared" si="1"/>
        <v>125.67567567567568</v>
      </c>
      <c r="G20" s="36">
        <f t="shared" si="1"/>
        <v>111.6</v>
      </c>
      <c r="H20" s="32">
        <f t="shared" si="1"/>
        <v>100.35971223021583</v>
      </c>
      <c r="I20" s="36">
        <f t="shared" si="1"/>
        <v>91.17647058823529</v>
      </c>
      <c r="J20" s="40">
        <f t="shared" si="1"/>
        <v>83.532934131736525</v>
      </c>
      <c r="K20" s="81" t="s">
        <v>23</v>
      </c>
      <c r="L20" s="93">
        <v>83</v>
      </c>
      <c r="M20" s="93">
        <v>167</v>
      </c>
      <c r="N20" s="80" t="s">
        <v>27</v>
      </c>
    </row>
    <row r="21" spans="1:14" ht="9.9499999999999993" customHeight="1" thickBot="1" x14ac:dyDescent="0.25">
      <c r="A21" s="12"/>
      <c r="B21" s="61">
        <v>7</v>
      </c>
      <c r="C21" s="29">
        <v>0.60399999999999998</v>
      </c>
      <c r="D21" s="31">
        <f t="shared" si="2"/>
        <v>181.92771084337349</v>
      </c>
      <c r="E21" s="35">
        <f t="shared" si="1"/>
        <v>155.67010309278351</v>
      </c>
      <c r="F21" s="31">
        <f t="shared" si="1"/>
        <v>136.03603603603602</v>
      </c>
      <c r="G21" s="35">
        <f t="shared" si="1"/>
        <v>120.8</v>
      </c>
      <c r="H21" s="31">
        <f t="shared" si="1"/>
        <v>108.63309352517986</v>
      </c>
      <c r="I21" s="35">
        <f t="shared" si="1"/>
        <v>98.692810457516345</v>
      </c>
      <c r="J21" s="39">
        <f t="shared" si="1"/>
        <v>90.419161676646709</v>
      </c>
      <c r="K21" s="86" t="s">
        <v>28</v>
      </c>
      <c r="L21" s="94">
        <f>(M20-L20)/6</f>
        <v>14</v>
      </c>
      <c r="M21" s="95"/>
    </row>
    <row r="22" spans="1:14" ht="9.9499999999999993" customHeight="1" thickBot="1" x14ac:dyDescent="0.25">
      <c r="A22" s="12"/>
      <c r="B22" s="60">
        <v>8</v>
      </c>
      <c r="C22" s="18">
        <v>0.64500000000000002</v>
      </c>
      <c r="D22" s="32">
        <f t="shared" si="2"/>
        <v>194.27710843373495</v>
      </c>
      <c r="E22" s="36">
        <f t="shared" si="1"/>
        <v>166.23711340206185</v>
      </c>
      <c r="F22" s="32">
        <f t="shared" si="1"/>
        <v>145.27027027027026</v>
      </c>
      <c r="G22" s="36">
        <f t="shared" si="1"/>
        <v>129</v>
      </c>
      <c r="H22" s="32">
        <f t="shared" si="1"/>
        <v>116.00719424460432</v>
      </c>
      <c r="I22" s="36">
        <f t="shared" si="1"/>
        <v>105.3921568627451</v>
      </c>
      <c r="J22" s="40">
        <f t="shared" si="1"/>
        <v>96.556886227544908</v>
      </c>
      <c r="K22" s="74" t="s">
        <v>8</v>
      </c>
      <c r="L22" s="57"/>
      <c r="M22" s="82">
        <v>40</v>
      </c>
      <c r="N22" s="80" t="s">
        <v>16</v>
      </c>
    </row>
    <row r="23" spans="1:14" ht="9.9499999999999993" customHeight="1" thickBot="1" x14ac:dyDescent="0.25">
      <c r="A23" s="12"/>
      <c r="B23" s="61">
        <v>9</v>
      </c>
      <c r="C23" s="29">
        <v>0.68400000000000005</v>
      </c>
      <c r="D23" s="31">
        <f t="shared" si="2"/>
        <v>206.02409638554218</v>
      </c>
      <c r="E23" s="35">
        <f t="shared" si="1"/>
        <v>176.28865979381445</v>
      </c>
      <c r="F23" s="31">
        <f t="shared" si="1"/>
        <v>154.05405405405406</v>
      </c>
      <c r="G23" s="35">
        <f t="shared" si="1"/>
        <v>136.80000000000001</v>
      </c>
      <c r="H23" s="31">
        <f t="shared" si="1"/>
        <v>123.02158273381295</v>
      </c>
      <c r="I23" s="35">
        <f t="shared" si="1"/>
        <v>111.76470588235294</v>
      </c>
      <c r="J23" s="39">
        <f t="shared" si="1"/>
        <v>102.39520958083833</v>
      </c>
      <c r="K23" s="57"/>
      <c r="L23" s="57"/>
      <c r="M23" s="57"/>
    </row>
    <row r="24" spans="1:14" ht="9.9499999999999993" customHeight="1" thickBot="1" x14ac:dyDescent="0.25">
      <c r="A24" s="12">
        <v>11001</v>
      </c>
      <c r="B24" s="60">
        <v>10</v>
      </c>
      <c r="C24" s="18">
        <v>0.72099999999999997</v>
      </c>
      <c r="D24" s="32">
        <f t="shared" si="2"/>
        <v>217.16867469879517</v>
      </c>
      <c r="E24" s="36">
        <f t="shared" si="1"/>
        <v>185.82474226804123</v>
      </c>
      <c r="F24" s="32">
        <f t="shared" si="1"/>
        <v>162.38738738738738</v>
      </c>
      <c r="G24" s="36">
        <f t="shared" si="1"/>
        <v>144.19999999999999</v>
      </c>
      <c r="H24" s="32">
        <f t="shared" si="1"/>
        <v>129.67625899280574</v>
      </c>
      <c r="I24" s="36">
        <f t="shared" si="1"/>
        <v>117.81045751633987</v>
      </c>
      <c r="J24" s="40">
        <f t="shared" si="1"/>
        <v>107.93413173652695</v>
      </c>
      <c r="K24" s="108" t="s">
        <v>19</v>
      </c>
      <c r="L24" s="109"/>
      <c r="M24" s="78">
        <v>0</v>
      </c>
      <c r="N24" s="80" t="s">
        <v>17</v>
      </c>
    </row>
    <row r="25" spans="1:14" ht="9.9499999999999993" customHeight="1" thickBot="1" x14ac:dyDescent="0.25">
      <c r="A25" s="12"/>
      <c r="B25" s="61">
        <v>11</v>
      </c>
      <c r="C25" s="29">
        <v>0.75649999999999995</v>
      </c>
      <c r="D25" s="31">
        <f t="shared" si="2"/>
        <v>227.86144578313252</v>
      </c>
      <c r="E25" s="35">
        <f t="shared" si="1"/>
        <v>194.9742268041237</v>
      </c>
      <c r="F25" s="31">
        <f t="shared" si="1"/>
        <v>170.38288288288288</v>
      </c>
      <c r="G25" s="35">
        <f t="shared" si="1"/>
        <v>151.30000000000001</v>
      </c>
      <c r="H25" s="31">
        <f t="shared" si="1"/>
        <v>136.06115107913669</v>
      </c>
      <c r="I25" s="35">
        <f t="shared" si="1"/>
        <v>123.61111111111111</v>
      </c>
      <c r="J25" s="39">
        <f t="shared" si="1"/>
        <v>113.24850299401197</v>
      </c>
    </row>
    <row r="26" spans="1:14" ht="9.9499999999999993" customHeight="1" thickBot="1" x14ac:dyDescent="0.25">
      <c r="A26" s="12"/>
      <c r="B26" s="60">
        <v>12</v>
      </c>
      <c r="C26" s="18">
        <v>0.78900000000000003</v>
      </c>
      <c r="D26" s="32">
        <f t="shared" si="2"/>
        <v>237.65060240963857</v>
      </c>
      <c r="E26" s="36">
        <f t="shared" ref="E26:J35" si="3">($C26*1000000)/(E$15*$G$13)</f>
        <v>203.35051546391753</v>
      </c>
      <c r="F26" s="32">
        <f t="shared" si="3"/>
        <v>177.70270270270271</v>
      </c>
      <c r="G26" s="36">
        <f t="shared" si="3"/>
        <v>157.80000000000001</v>
      </c>
      <c r="H26" s="32">
        <f t="shared" si="3"/>
        <v>141.9064748201439</v>
      </c>
      <c r="I26" s="36">
        <f t="shared" si="3"/>
        <v>128.92156862745097</v>
      </c>
      <c r="J26" s="40">
        <f t="shared" si="3"/>
        <v>118.11377245508982</v>
      </c>
      <c r="K26" s="110" t="s">
        <v>9</v>
      </c>
      <c r="L26" s="111"/>
      <c r="M26" s="78">
        <v>5</v>
      </c>
    </row>
    <row r="27" spans="1:14" ht="9.9499999999999993" customHeight="1" x14ac:dyDescent="0.2">
      <c r="A27" s="12"/>
      <c r="B27" s="61">
        <v>13</v>
      </c>
      <c r="C27" s="29">
        <v>0.82299999999999995</v>
      </c>
      <c r="D27" s="31">
        <f t="shared" si="2"/>
        <v>247.89156626506025</v>
      </c>
      <c r="E27" s="35">
        <f t="shared" si="3"/>
        <v>212.11340206185568</v>
      </c>
      <c r="F27" s="31">
        <f t="shared" si="3"/>
        <v>185.36036036036037</v>
      </c>
      <c r="G27" s="35">
        <f t="shared" si="3"/>
        <v>164.6</v>
      </c>
      <c r="H27" s="31">
        <f t="shared" si="3"/>
        <v>148.02158273381295</v>
      </c>
      <c r="I27" s="35">
        <f t="shared" si="3"/>
        <v>134.47712418300654</v>
      </c>
      <c r="J27" s="39">
        <f t="shared" si="3"/>
        <v>123.20359281437126</v>
      </c>
    </row>
    <row r="28" spans="1:14" ht="9.9499999999999993" customHeight="1" x14ac:dyDescent="0.2">
      <c r="A28" s="12"/>
      <c r="B28" s="60">
        <v>14</v>
      </c>
      <c r="C28" s="18">
        <v>0.85299999999999998</v>
      </c>
      <c r="D28" s="32">
        <f t="shared" si="2"/>
        <v>256.92771084337352</v>
      </c>
      <c r="E28" s="36">
        <f t="shared" si="3"/>
        <v>219.84536082474227</v>
      </c>
      <c r="F28" s="32">
        <f t="shared" si="3"/>
        <v>192.11711711711712</v>
      </c>
      <c r="G28" s="36">
        <f t="shared" si="3"/>
        <v>170.6</v>
      </c>
      <c r="H28" s="32">
        <f t="shared" si="3"/>
        <v>153.41726618705036</v>
      </c>
      <c r="I28" s="36">
        <f t="shared" si="3"/>
        <v>139.37908496732027</v>
      </c>
      <c r="J28" s="40">
        <f t="shared" si="3"/>
        <v>127.69461077844312</v>
      </c>
      <c r="K28" s="81" t="s">
        <v>20</v>
      </c>
      <c r="L28" s="57" t="s">
        <v>6</v>
      </c>
      <c r="M28" s="96">
        <f>M24-(M24*M26/100)</f>
        <v>0</v>
      </c>
      <c r="N28" s="80" t="s">
        <v>17</v>
      </c>
    </row>
    <row r="29" spans="1:14" ht="9.9499999999999993" customHeight="1" x14ac:dyDescent="0.2">
      <c r="A29" s="12"/>
      <c r="B29" s="61">
        <v>15</v>
      </c>
      <c r="C29" s="29">
        <v>0.88300000000000001</v>
      </c>
      <c r="D29" s="31">
        <f t="shared" si="2"/>
        <v>265.96385542168673</v>
      </c>
      <c r="E29" s="35">
        <f t="shared" si="3"/>
        <v>227.57731958762886</v>
      </c>
      <c r="F29" s="31">
        <f t="shared" si="3"/>
        <v>198.87387387387386</v>
      </c>
      <c r="G29" s="35">
        <f t="shared" si="3"/>
        <v>176.6</v>
      </c>
      <c r="H29" s="31">
        <f t="shared" si="3"/>
        <v>158.81294964028777</v>
      </c>
      <c r="I29" s="35">
        <f t="shared" si="3"/>
        <v>144.281045751634</v>
      </c>
      <c r="J29" s="39">
        <f t="shared" si="3"/>
        <v>132.18562874251498</v>
      </c>
      <c r="K29" s="57"/>
      <c r="L29" s="57" t="s">
        <v>7</v>
      </c>
      <c r="M29" s="96">
        <f>M24+(M24*M26/100)</f>
        <v>0</v>
      </c>
      <c r="N29" s="80" t="s">
        <v>17</v>
      </c>
    </row>
    <row r="30" spans="1:14" ht="9.9499999999999993" customHeight="1" x14ac:dyDescent="0.2">
      <c r="A30" s="13"/>
      <c r="B30" s="62">
        <v>16</v>
      </c>
      <c r="C30" s="19">
        <v>0.91200000000000003</v>
      </c>
      <c r="D30" s="33">
        <f t="shared" si="2"/>
        <v>274.69879518072287</v>
      </c>
      <c r="E30" s="37">
        <f t="shared" si="3"/>
        <v>235.05154639175257</v>
      </c>
      <c r="F30" s="33">
        <f t="shared" si="3"/>
        <v>205.40540540540542</v>
      </c>
      <c r="G30" s="37">
        <f t="shared" si="3"/>
        <v>182.4</v>
      </c>
      <c r="H30" s="33">
        <f t="shared" si="3"/>
        <v>164.02877697841726</v>
      </c>
      <c r="I30" s="37">
        <f t="shared" si="3"/>
        <v>149.01960784313727</v>
      </c>
      <c r="J30" s="41">
        <f t="shared" si="3"/>
        <v>136.52694610778443</v>
      </c>
      <c r="K30" s="57"/>
      <c r="L30" s="57"/>
      <c r="M30" s="57"/>
    </row>
    <row r="31" spans="1:14" ht="9.9499999999999993" customHeight="1" x14ac:dyDescent="0.2">
      <c r="A31" s="14"/>
      <c r="B31" s="60">
        <v>2</v>
      </c>
      <c r="C31" s="18">
        <v>0.48399999999999999</v>
      </c>
      <c r="D31" s="32">
        <f t="shared" si="2"/>
        <v>145.78313253012047</v>
      </c>
      <c r="E31" s="36">
        <f t="shared" si="3"/>
        <v>124.74226804123711</v>
      </c>
      <c r="F31" s="32">
        <f t="shared" si="3"/>
        <v>109.00900900900901</v>
      </c>
      <c r="G31" s="36">
        <f t="shared" si="3"/>
        <v>96.8</v>
      </c>
      <c r="H31" s="32">
        <f t="shared" si="3"/>
        <v>87.050359712230218</v>
      </c>
      <c r="I31" s="36">
        <f t="shared" si="3"/>
        <v>79.084967320261441</v>
      </c>
      <c r="J31" s="40">
        <f t="shared" si="3"/>
        <v>72.455089820359277</v>
      </c>
      <c r="K31" s="57"/>
      <c r="L31" s="57"/>
      <c r="M31" s="57"/>
    </row>
    <row r="32" spans="1:14" ht="9.9499999999999993" customHeight="1" thickBot="1" x14ac:dyDescent="0.25">
      <c r="A32" s="14"/>
      <c r="B32" s="61">
        <v>3</v>
      </c>
      <c r="C32" s="29">
        <v>0.59299999999999997</v>
      </c>
      <c r="D32" s="31">
        <f t="shared" si="2"/>
        <v>178.6144578313253</v>
      </c>
      <c r="E32" s="35">
        <f t="shared" si="3"/>
        <v>152.83505154639175</v>
      </c>
      <c r="F32" s="31">
        <f t="shared" si="3"/>
        <v>133.55855855855856</v>
      </c>
      <c r="G32" s="35">
        <f t="shared" si="3"/>
        <v>118.6</v>
      </c>
      <c r="H32" s="31">
        <f t="shared" si="3"/>
        <v>106.65467625899281</v>
      </c>
      <c r="I32" s="35">
        <f t="shared" si="3"/>
        <v>96.895424836601308</v>
      </c>
      <c r="J32" s="39">
        <f t="shared" si="3"/>
        <v>88.772455089820355</v>
      </c>
      <c r="K32" s="71" t="s">
        <v>10</v>
      </c>
      <c r="L32" s="97" t="s">
        <v>11</v>
      </c>
      <c r="M32" s="73" t="s">
        <v>12</v>
      </c>
    </row>
    <row r="33" spans="1:13" ht="9.9499999999999993" customHeight="1" thickBot="1" x14ac:dyDescent="0.25">
      <c r="A33" s="14"/>
      <c r="B33" s="60">
        <v>4</v>
      </c>
      <c r="C33" s="18">
        <v>0.68</v>
      </c>
      <c r="D33" s="32">
        <f t="shared" si="2"/>
        <v>204.81927710843374</v>
      </c>
      <c r="E33" s="36">
        <f t="shared" si="3"/>
        <v>175.25773195876289</v>
      </c>
      <c r="F33" s="32">
        <f t="shared" si="3"/>
        <v>153.15315315315314</v>
      </c>
      <c r="G33" s="36">
        <f t="shared" si="3"/>
        <v>136</v>
      </c>
      <c r="H33" s="32">
        <f t="shared" si="3"/>
        <v>122.30215827338129</v>
      </c>
      <c r="I33" s="36">
        <f t="shared" si="3"/>
        <v>111.11111111111111</v>
      </c>
      <c r="J33" s="40">
        <f t="shared" si="3"/>
        <v>101.79640718562874</v>
      </c>
      <c r="K33" s="73"/>
      <c r="L33" s="79">
        <v>10</v>
      </c>
      <c r="M33" s="75">
        <f>L33*1000/60</f>
        <v>166.66666666666666</v>
      </c>
    </row>
    <row r="34" spans="1:13" ht="9.9499999999999993" customHeight="1" x14ac:dyDescent="0.2">
      <c r="A34" s="14"/>
      <c r="B34" s="61">
        <v>5</v>
      </c>
      <c r="C34" s="29">
        <v>0.75</v>
      </c>
      <c r="D34" s="31">
        <f t="shared" si="2"/>
        <v>225.90361445783134</v>
      </c>
      <c r="E34" s="35">
        <f t="shared" si="3"/>
        <v>193.29896907216494</v>
      </c>
      <c r="F34" s="31">
        <f t="shared" si="3"/>
        <v>168.91891891891891</v>
      </c>
      <c r="G34" s="35">
        <f t="shared" si="3"/>
        <v>150</v>
      </c>
      <c r="H34" s="31">
        <f t="shared" si="3"/>
        <v>134.89208633093526</v>
      </c>
      <c r="I34" s="35">
        <f t="shared" si="3"/>
        <v>122.54901960784314</v>
      </c>
      <c r="J34" s="39">
        <f t="shared" si="3"/>
        <v>112.27544910179641</v>
      </c>
      <c r="K34" s="73"/>
      <c r="L34" s="98"/>
      <c r="M34" s="57"/>
    </row>
    <row r="35" spans="1:13" ht="9.9499999999999993" customHeight="1" x14ac:dyDescent="0.2">
      <c r="A35" s="14"/>
      <c r="B35" s="60">
        <v>6</v>
      </c>
      <c r="C35" s="18">
        <v>0.82</v>
      </c>
      <c r="D35" s="32">
        <f t="shared" si="2"/>
        <v>246.98795180722891</v>
      </c>
      <c r="E35" s="36">
        <f t="shared" si="3"/>
        <v>211.34020618556701</v>
      </c>
      <c r="F35" s="32">
        <f t="shared" si="3"/>
        <v>184.6846846846847</v>
      </c>
      <c r="G35" s="36">
        <f t="shared" si="3"/>
        <v>164</v>
      </c>
      <c r="H35" s="32">
        <f t="shared" si="3"/>
        <v>147.4820143884892</v>
      </c>
      <c r="I35" s="36">
        <f t="shared" si="3"/>
        <v>133.98692810457516</v>
      </c>
      <c r="J35" s="40">
        <f t="shared" si="3"/>
        <v>122.75449101796407</v>
      </c>
      <c r="K35" s="57"/>
      <c r="L35" s="57"/>
      <c r="M35" s="57"/>
    </row>
    <row r="36" spans="1:13" ht="9.9499999999999993" customHeight="1" x14ac:dyDescent="0.2">
      <c r="A36" s="14"/>
      <c r="B36" s="61">
        <v>7</v>
      </c>
      <c r="C36" s="29">
        <v>0.88</v>
      </c>
      <c r="D36" s="31">
        <f t="shared" si="2"/>
        <v>265.06024096385545</v>
      </c>
      <c r="E36" s="35">
        <f t="shared" ref="E36:J45" si="4">($C36*1000000)/(E$15*$G$13)</f>
        <v>226.8041237113402</v>
      </c>
      <c r="F36" s="31">
        <f t="shared" si="4"/>
        <v>198.19819819819818</v>
      </c>
      <c r="G36" s="35">
        <f t="shared" si="4"/>
        <v>176</v>
      </c>
      <c r="H36" s="31">
        <f t="shared" si="4"/>
        <v>158.27338129496403</v>
      </c>
      <c r="I36" s="35">
        <f t="shared" si="4"/>
        <v>143.79084967320262</v>
      </c>
      <c r="J36" s="39">
        <f t="shared" si="4"/>
        <v>131.73652694610777</v>
      </c>
    </row>
    <row r="37" spans="1:13" ht="9.9499999999999993" customHeight="1" x14ac:dyDescent="0.2">
      <c r="A37" s="14"/>
      <c r="B37" s="60">
        <v>8</v>
      </c>
      <c r="C37" s="18">
        <v>0.94</v>
      </c>
      <c r="D37" s="32">
        <f t="shared" si="2"/>
        <v>283.13253012048193</v>
      </c>
      <c r="E37" s="36">
        <f t="shared" si="4"/>
        <v>242.26804123711341</v>
      </c>
      <c r="F37" s="32">
        <f t="shared" si="4"/>
        <v>211.7117117117117</v>
      </c>
      <c r="G37" s="36">
        <f t="shared" si="4"/>
        <v>188</v>
      </c>
      <c r="H37" s="32">
        <f t="shared" si="4"/>
        <v>169.06474820143885</v>
      </c>
      <c r="I37" s="36">
        <f t="shared" si="4"/>
        <v>153.59477124183007</v>
      </c>
      <c r="J37" s="40">
        <f t="shared" si="4"/>
        <v>140.71856287425149</v>
      </c>
    </row>
    <row r="38" spans="1:13" ht="9.9499999999999993" customHeight="1" x14ac:dyDescent="0.2">
      <c r="A38" s="14"/>
      <c r="B38" s="61">
        <v>9</v>
      </c>
      <c r="C38" s="29">
        <v>1</v>
      </c>
      <c r="D38" s="31">
        <f t="shared" si="2"/>
        <v>301.20481927710841</v>
      </c>
      <c r="E38" s="35">
        <f t="shared" si="4"/>
        <v>257.73195876288662</v>
      </c>
      <c r="F38" s="31">
        <f t="shared" si="4"/>
        <v>225.22522522522522</v>
      </c>
      <c r="G38" s="35">
        <f t="shared" si="4"/>
        <v>200</v>
      </c>
      <c r="H38" s="31">
        <f t="shared" si="4"/>
        <v>179.85611510791367</v>
      </c>
      <c r="I38" s="35">
        <f t="shared" si="4"/>
        <v>163.3986928104575</v>
      </c>
      <c r="J38" s="39">
        <f t="shared" si="4"/>
        <v>149.70059880239521</v>
      </c>
    </row>
    <row r="39" spans="1:13" ht="9.9499999999999993" customHeight="1" x14ac:dyDescent="0.2">
      <c r="A39" s="14">
        <v>110015</v>
      </c>
      <c r="B39" s="60">
        <v>10</v>
      </c>
      <c r="C39" s="18">
        <v>1.04</v>
      </c>
      <c r="D39" s="32">
        <f t="shared" si="2"/>
        <v>313.25301204819277</v>
      </c>
      <c r="E39" s="36">
        <f t="shared" si="4"/>
        <v>268.04123711340208</v>
      </c>
      <c r="F39" s="32">
        <f t="shared" si="4"/>
        <v>234.23423423423424</v>
      </c>
      <c r="G39" s="36">
        <f t="shared" si="4"/>
        <v>208</v>
      </c>
      <c r="H39" s="32">
        <f t="shared" si="4"/>
        <v>187.0503597122302</v>
      </c>
      <c r="I39" s="36">
        <f t="shared" si="4"/>
        <v>169.93464052287581</v>
      </c>
      <c r="J39" s="40">
        <f t="shared" si="4"/>
        <v>155.68862275449101</v>
      </c>
    </row>
    <row r="40" spans="1:13" ht="9.9499999999999993" customHeight="1" x14ac:dyDescent="0.2">
      <c r="A40" s="14"/>
      <c r="B40" s="61">
        <v>11</v>
      </c>
      <c r="C40" s="29">
        <v>1.1000000000000001</v>
      </c>
      <c r="D40" s="31">
        <f t="shared" si="2"/>
        <v>331.32530120481925</v>
      </c>
      <c r="E40" s="35">
        <f t="shared" si="4"/>
        <v>283.50515463917526</v>
      </c>
      <c r="F40" s="31">
        <f t="shared" si="4"/>
        <v>247.74774774774775</v>
      </c>
      <c r="G40" s="35">
        <f t="shared" si="4"/>
        <v>220</v>
      </c>
      <c r="H40" s="31">
        <f t="shared" si="4"/>
        <v>197.84172661870502</v>
      </c>
      <c r="I40" s="35">
        <f t="shared" si="4"/>
        <v>179.73856209150327</v>
      </c>
      <c r="J40" s="39">
        <f t="shared" si="4"/>
        <v>164.67065868263472</v>
      </c>
    </row>
    <row r="41" spans="1:13" ht="9.9499999999999993" customHeight="1" x14ac:dyDescent="0.2">
      <c r="A41" s="14"/>
      <c r="B41" s="60">
        <v>12</v>
      </c>
      <c r="C41" s="18">
        <v>1.1499999999999999</v>
      </c>
      <c r="D41" s="32">
        <f t="shared" si="2"/>
        <v>346.3855421686747</v>
      </c>
      <c r="E41" s="36">
        <f t="shared" si="4"/>
        <v>296.39175257731961</v>
      </c>
      <c r="F41" s="32">
        <f t="shared" si="4"/>
        <v>259.00900900900899</v>
      </c>
      <c r="G41" s="36">
        <f t="shared" si="4"/>
        <v>230</v>
      </c>
      <c r="H41" s="32">
        <f t="shared" si="4"/>
        <v>206.83453237410072</v>
      </c>
      <c r="I41" s="36">
        <f t="shared" si="4"/>
        <v>187.90849673202615</v>
      </c>
      <c r="J41" s="40">
        <f t="shared" si="4"/>
        <v>172.1556886227545</v>
      </c>
    </row>
    <row r="42" spans="1:13" ht="9.9499999999999993" customHeight="1" x14ac:dyDescent="0.2">
      <c r="A42" s="14"/>
      <c r="B42" s="61">
        <v>13</v>
      </c>
      <c r="C42" s="29">
        <v>1.19</v>
      </c>
      <c r="D42" s="31">
        <f t="shared" si="2"/>
        <v>358.43373493975906</v>
      </c>
      <c r="E42" s="35">
        <f t="shared" si="4"/>
        <v>306.70103092783506</v>
      </c>
      <c r="F42" s="31">
        <f t="shared" si="4"/>
        <v>268.01801801801804</v>
      </c>
      <c r="G42" s="35">
        <f t="shared" si="4"/>
        <v>238</v>
      </c>
      <c r="H42" s="31">
        <f t="shared" si="4"/>
        <v>214.02877697841726</v>
      </c>
      <c r="I42" s="35">
        <f t="shared" si="4"/>
        <v>194.44444444444446</v>
      </c>
      <c r="J42" s="39">
        <f t="shared" si="4"/>
        <v>178.1437125748503</v>
      </c>
    </row>
    <row r="43" spans="1:13" ht="9.9499999999999993" customHeight="1" x14ac:dyDescent="0.2">
      <c r="A43" s="14"/>
      <c r="B43" s="60">
        <v>14</v>
      </c>
      <c r="C43" s="18">
        <v>1.23</v>
      </c>
      <c r="D43" s="32">
        <f t="shared" si="2"/>
        <v>370.48192771084337</v>
      </c>
      <c r="E43" s="36">
        <f t="shared" si="4"/>
        <v>317.01030927835052</v>
      </c>
      <c r="F43" s="32">
        <f t="shared" si="4"/>
        <v>277.02702702702703</v>
      </c>
      <c r="G43" s="36">
        <f t="shared" si="4"/>
        <v>246</v>
      </c>
      <c r="H43" s="32">
        <f t="shared" si="4"/>
        <v>221.22302158273382</v>
      </c>
      <c r="I43" s="36">
        <f t="shared" si="4"/>
        <v>200.98039215686273</v>
      </c>
      <c r="J43" s="40">
        <f t="shared" si="4"/>
        <v>184.1317365269461</v>
      </c>
    </row>
    <row r="44" spans="1:13" ht="9.9499999999999993" customHeight="1" x14ac:dyDescent="0.2">
      <c r="A44" s="14"/>
      <c r="B44" s="61">
        <v>15</v>
      </c>
      <c r="C44" s="29">
        <v>1.28</v>
      </c>
      <c r="D44" s="31">
        <f t="shared" si="2"/>
        <v>385.54216867469881</v>
      </c>
      <c r="E44" s="35">
        <f t="shared" si="4"/>
        <v>329.89690721649487</v>
      </c>
      <c r="F44" s="31">
        <f t="shared" si="4"/>
        <v>288.2882882882883</v>
      </c>
      <c r="G44" s="35">
        <f t="shared" si="4"/>
        <v>256</v>
      </c>
      <c r="H44" s="31">
        <f t="shared" si="4"/>
        <v>230.21582733812949</v>
      </c>
      <c r="I44" s="35">
        <f t="shared" si="4"/>
        <v>209.15032679738562</v>
      </c>
      <c r="J44" s="39">
        <f t="shared" si="4"/>
        <v>191.61676646706587</v>
      </c>
    </row>
    <row r="45" spans="1:13" ht="9.9499999999999993" customHeight="1" x14ac:dyDescent="0.2">
      <c r="A45" s="14"/>
      <c r="B45" s="60">
        <v>16</v>
      </c>
      <c r="C45" s="18">
        <v>1.32</v>
      </c>
      <c r="D45" s="32">
        <f t="shared" si="2"/>
        <v>397.59036144578312</v>
      </c>
      <c r="E45" s="36">
        <f t="shared" si="4"/>
        <v>340.20618556701032</v>
      </c>
      <c r="F45" s="32">
        <f t="shared" si="4"/>
        <v>297.29729729729729</v>
      </c>
      <c r="G45" s="36">
        <f t="shared" si="4"/>
        <v>264</v>
      </c>
      <c r="H45" s="32">
        <f t="shared" si="4"/>
        <v>237.41007194244605</v>
      </c>
      <c r="I45" s="36">
        <f t="shared" si="4"/>
        <v>215.68627450980392</v>
      </c>
      <c r="J45" s="40">
        <f t="shared" si="4"/>
        <v>197.60479041916167</v>
      </c>
    </row>
    <row r="46" spans="1:13" ht="9.9499999999999993" customHeight="1" x14ac:dyDescent="0.2">
      <c r="A46" s="7"/>
      <c r="B46" s="63">
        <v>2</v>
      </c>
      <c r="C46" s="20">
        <v>0.64500000000000002</v>
      </c>
      <c r="D46" s="30">
        <f t="shared" si="2"/>
        <v>194.27710843373495</v>
      </c>
      <c r="E46" s="34">
        <f t="shared" ref="E46:J55" si="5">($C46*1000000)/(E$15*$G$13)</f>
        <v>166.23711340206185</v>
      </c>
      <c r="F46" s="30">
        <f t="shared" si="5"/>
        <v>145.27027027027026</v>
      </c>
      <c r="G46" s="34">
        <f t="shared" si="5"/>
        <v>129</v>
      </c>
      <c r="H46" s="30">
        <f t="shared" si="5"/>
        <v>116.00719424460432</v>
      </c>
      <c r="I46" s="34">
        <f t="shared" si="5"/>
        <v>105.3921568627451</v>
      </c>
      <c r="J46" s="38">
        <f t="shared" si="5"/>
        <v>96.556886227544908</v>
      </c>
    </row>
    <row r="47" spans="1:13" ht="9.9499999999999993" customHeight="1" x14ac:dyDescent="0.2">
      <c r="A47" s="8"/>
      <c r="B47" s="61">
        <v>3</v>
      </c>
      <c r="C47" s="29">
        <v>0.79</v>
      </c>
      <c r="D47" s="31">
        <f t="shared" si="2"/>
        <v>237.95180722891567</v>
      </c>
      <c r="E47" s="35">
        <f t="shared" si="5"/>
        <v>203.60824742268042</v>
      </c>
      <c r="F47" s="31">
        <f t="shared" si="5"/>
        <v>177.92792792792793</v>
      </c>
      <c r="G47" s="35">
        <f t="shared" si="5"/>
        <v>158</v>
      </c>
      <c r="H47" s="31">
        <f t="shared" si="5"/>
        <v>142.08633093525179</v>
      </c>
      <c r="I47" s="35">
        <f t="shared" si="5"/>
        <v>129.08496732026143</v>
      </c>
      <c r="J47" s="39">
        <f t="shared" si="5"/>
        <v>118.26347305389221</v>
      </c>
    </row>
    <row r="48" spans="1:13" ht="9.9499999999999993" customHeight="1" x14ac:dyDescent="0.2">
      <c r="A48" s="8" t="s">
        <v>5</v>
      </c>
      <c r="B48" s="60">
        <v>4</v>
      </c>
      <c r="C48" s="18">
        <v>0.9</v>
      </c>
      <c r="D48" s="32">
        <f t="shared" si="2"/>
        <v>271.08433734939757</v>
      </c>
      <c r="E48" s="36">
        <f t="shared" si="5"/>
        <v>231.95876288659792</v>
      </c>
      <c r="F48" s="32">
        <f t="shared" si="5"/>
        <v>202.70270270270271</v>
      </c>
      <c r="G48" s="36">
        <f t="shared" si="5"/>
        <v>180</v>
      </c>
      <c r="H48" s="32">
        <f t="shared" si="5"/>
        <v>161.87050359712231</v>
      </c>
      <c r="I48" s="36">
        <f t="shared" si="5"/>
        <v>147.05882352941177</v>
      </c>
      <c r="J48" s="40">
        <f t="shared" si="5"/>
        <v>134.73053892215569</v>
      </c>
    </row>
    <row r="49" spans="1:10" ht="9.9499999999999993" customHeight="1" x14ac:dyDescent="0.2">
      <c r="A49" s="8"/>
      <c r="B49" s="61">
        <v>5</v>
      </c>
      <c r="C49" s="29">
        <v>1.01</v>
      </c>
      <c r="D49" s="31">
        <f t="shared" si="2"/>
        <v>304.2168674698795</v>
      </c>
      <c r="E49" s="35">
        <f t="shared" si="5"/>
        <v>260.30927835051546</v>
      </c>
      <c r="F49" s="31">
        <f t="shared" si="5"/>
        <v>227.47747747747746</v>
      </c>
      <c r="G49" s="35">
        <f t="shared" si="5"/>
        <v>202</v>
      </c>
      <c r="H49" s="31">
        <f t="shared" si="5"/>
        <v>181.65467625899279</v>
      </c>
      <c r="I49" s="35">
        <f t="shared" si="5"/>
        <v>165.03267973856208</v>
      </c>
      <c r="J49" s="39">
        <f t="shared" si="5"/>
        <v>151.19760479041915</v>
      </c>
    </row>
    <row r="50" spans="1:10" ht="9.9499999999999993" customHeight="1" x14ac:dyDescent="0.2">
      <c r="A50" s="8"/>
      <c r="B50" s="60">
        <v>6</v>
      </c>
      <c r="C50" s="18">
        <v>1.1000000000000001</v>
      </c>
      <c r="D50" s="32">
        <f t="shared" si="2"/>
        <v>331.32530120481925</v>
      </c>
      <c r="E50" s="36">
        <f t="shared" si="5"/>
        <v>283.50515463917526</v>
      </c>
      <c r="F50" s="32">
        <f t="shared" si="5"/>
        <v>247.74774774774775</v>
      </c>
      <c r="G50" s="36">
        <f t="shared" si="5"/>
        <v>220</v>
      </c>
      <c r="H50" s="32">
        <f t="shared" si="5"/>
        <v>197.84172661870502</v>
      </c>
      <c r="I50" s="36">
        <f t="shared" si="5"/>
        <v>179.73856209150327</v>
      </c>
      <c r="J50" s="40">
        <f t="shared" si="5"/>
        <v>164.67065868263472</v>
      </c>
    </row>
    <row r="51" spans="1:10" ht="9.9499999999999993" customHeight="1" x14ac:dyDescent="0.2">
      <c r="A51" s="8"/>
      <c r="B51" s="61">
        <v>7</v>
      </c>
      <c r="C51" s="29">
        <v>1.18</v>
      </c>
      <c r="D51" s="31">
        <f t="shared" ref="D51:D82" si="6">(C51*1000000)/($D$15*$G$13)</f>
        <v>355.42168674698797</v>
      </c>
      <c r="E51" s="35">
        <f t="shared" si="5"/>
        <v>304.12371134020617</v>
      </c>
      <c r="F51" s="31">
        <f t="shared" si="5"/>
        <v>265.76576576576576</v>
      </c>
      <c r="G51" s="35">
        <f t="shared" si="5"/>
        <v>236</v>
      </c>
      <c r="H51" s="31">
        <f t="shared" si="5"/>
        <v>212.23021582733813</v>
      </c>
      <c r="I51" s="35">
        <f t="shared" si="5"/>
        <v>192.81045751633988</v>
      </c>
      <c r="J51" s="39">
        <f t="shared" si="5"/>
        <v>176.64670658682635</v>
      </c>
    </row>
    <row r="52" spans="1:10" ht="9.9499999999999993" customHeight="1" x14ac:dyDescent="0.2">
      <c r="A52" s="8"/>
      <c r="B52" s="60">
        <v>8</v>
      </c>
      <c r="C52" s="18">
        <v>1.26</v>
      </c>
      <c r="D52" s="32">
        <f t="shared" si="6"/>
        <v>379.51807228915663</v>
      </c>
      <c r="E52" s="36">
        <f t="shared" si="5"/>
        <v>324.74226804123714</v>
      </c>
      <c r="F52" s="32">
        <f t="shared" si="5"/>
        <v>283.7837837837838</v>
      </c>
      <c r="G52" s="36">
        <f t="shared" si="5"/>
        <v>252</v>
      </c>
      <c r="H52" s="32">
        <f t="shared" si="5"/>
        <v>226.61870503597123</v>
      </c>
      <c r="I52" s="36">
        <f t="shared" si="5"/>
        <v>205.88235294117646</v>
      </c>
      <c r="J52" s="40">
        <f t="shared" si="5"/>
        <v>188.62275449101796</v>
      </c>
    </row>
    <row r="53" spans="1:10" ht="9.9499999999999993" customHeight="1" x14ac:dyDescent="0.2">
      <c r="A53" s="8"/>
      <c r="B53" s="61">
        <v>9</v>
      </c>
      <c r="C53" s="29">
        <v>1.33</v>
      </c>
      <c r="D53" s="31">
        <f t="shared" si="6"/>
        <v>400.60240963855421</v>
      </c>
      <c r="E53" s="35">
        <f t="shared" si="5"/>
        <v>342.78350515463916</v>
      </c>
      <c r="F53" s="31">
        <f t="shared" si="5"/>
        <v>299.54954954954957</v>
      </c>
      <c r="G53" s="35">
        <f t="shared" si="5"/>
        <v>266</v>
      </c>
      <c r="H53" s="31">
        <f t="shared" si="5"/>
        <v>239.20863309352518</v>
      </c>
      <c r="I53" s="35">
        <f t="shared" si="5"/>
        <v>217.3202614379085</v>
      </c>
      <c r="J53" s="39">
        <f t="shared" si="5"/>
        <v>199.10179640718562</v>
      </c>
    </row>
    <row r="54" spans="1:10" ht="9.9499999999999993" customHeight="1" x14ac:dyDescent="0.2">
      <c r="A54" s="8">
        <v>11002</v>
      </c>
      <c r="B54" s="60">
        <v>10</v>
      </c>
      <c r="C54" s="18">
        <v>1.4</v>
      </c>
      <c r="D54" s="32">
        <f t="shared" si="6"/>
        <v>421.68674698795184</v>
      </c>
      <c r="E54" s="36">
        <f t="shared" si="5"/>
        <v>360.82474226804123</v>
      </c>
      <c r="F54" s="32">
        <f t="shared" si="5"/>
        <v>315.31531531531533</v>
      </c>
      <c r="G54" s="36">
        <f t="shared" si="5"/>
        <v>280</v>
      </c>
      <c r="H54" s="32">
        <f t="shared" si="5"/>
        <v>251.79856115107913</v>
      </c>
      <c r="I54" s="36">
        <f t="shared" si="5"/>
        <v>228.75816993464053</v>
      </c>
      <c r="J54" s="40">
        <f t="shared" si="5"/>
        <v>209.5808383233533</v>
      </c>
    </row>
    <row r="55" spans="1:10" ht="9.9499999999999993" customHeight="1" x14ac:dyDescent="0.2">
      <c r="A55" s="8"/>
      <c r="B55" s="61">
        <v>11</v>
      </c>
      <c r="C55" s="29">
        <v>1.47</v>
      </c>
      <c r="D55" s="31">
        <f t="shared" si="6"/>
        <v>442.77108433734941</v>
      </c>
      <c r="E55" s="35">
        <f t="shared" si="5"/>
        <v>378.86597938144331</v>
      </c>
      <c r="F55" s="31">
        <f t="shared" si="5"/>
        <v>331.08108108108109</v>
      </c>
      <c r="G55" s="35">
        <f t="shared" si="5"/>
        <v>294</v>
      </c>
      <c r="H55" s="31">
        <f t="shared" si="5"/>
        <v>264.38848920863308</v>
      </c>
      <c r="I55" s="35">
        <f t="shared" si="5"/>
        <v>240.19607843137254</v>
      </c>
      <c r="J55" s="39">
        <f t="shared" si="5"/>
        <v>220.05988023952096</v>
      </c>
    </row>
    <row r="56" spans="1:10" ht="9.9499999999999993" customHeight="1" x14ac:dyDescent="0.2">
      <c r="A56" s="8"/>
      <c r="B56" s="60">
        <v>12</v>
      </c>
      <c r="C56" s="18">
        <v>1.53</v>
      </c>
      <c r="D56" s="32">
        <f t="shared" si="6"/>
        <v>460.84337349397589</v>
      </c>
      <c r="E56" s="36">
        <f t="shared" ref="E56:J65" si="7">($C56*1000000)/(E$15*$G$13)</f>
        <v>394.32989690721649</v>
      </c>
      <c r="F56" s="32">
        <f t="shared" si="7"/>
        <v>344.59459459459458</v>
      </c>
      <c r="G56" s="36">
        <f t="shared" si="7"/>
        <v>306</v>
      </c>
      <c r="H56" s="32">
        <f t="shared" si="7"/>
        <v>275.1798561151079</v>
      </c>
      <c r="I56" s="36">
        <f t="shared" si="7"/>
        <v>250</v>
      </c>
      <c r="J56" s="40">
        <f t="shared" si="7"/>
        <v>229.04191616766468</v>
      </c>
    </row>
    <row r="57" spans="1:10" ht="9.9499999999999993" customHeight="1" x14ac:dyDescent="0.2">
      <c r="A57" s="8"/>
      <c r="B57" s="61">
        <v>13</v>
      </c>
      <c r="C57" s="29">
        <v>1.59</v>
      </c>
      <c r="D57" s="31">
        <f t="shared" si="6"/>
        <v>478.91566265060243</v>
      </c>
      <c r="E57" s="35">
        <f t="shared" si="7"/>
        <v>409.79381443298968</v>
      </c>
      <c r="F57" s="31">
        <f t="shared" si="7"/>
        <v>358.10810810810813</v>
      </c>
      <c r="G57" s="35">
        <f t="shared" si="7"/>
        <v>318</v>
      </c>
      <c r="H57" s="31">
        <f t="shared" si="7"/>
        <v>285.97122302158272</v>
      </c>
      <c r="I57" s="35">
        <f t="shared" si="7"/>
        <v>259.80392156862746</v>
      </c>
      <c r="J57" s="39">
        <f t="shared" si="7"/>
        <v>238.0239520958084</v>
      </c>
    </row>
    <row r="58" spans="1:10" ht="9.9499999999999993" customHeight="1" x14ac:dyDescent="0.2">
      <c r="A58" s="8"/>
      <c r="B58" s="60">
        <v>14</v>
      </c>
      <c r="C58" s="18">
        <v>1.65</v>
      </c>
      <c r="D58" s="32">
        <f t="shared" si="6"/>
        <v>496.98795180722891</v>
      </c>
      <c r="E58" s="36">
        <f t="shared" si="7"/>
        <v>425.25773195876286</v>
      </c>
      <c r="F58" s="32">
        <f t="shared" si="7"/>
        <v>371.62162162162161</v>
      </c>
      <c r="G58" s="36">
        <f t="shared" si="7"/>
        <v>330</v>
      </c>
      <c r="H58" s="32">
        <f t="shared" si="7"/>
        <v>296.76258992805754</v>
      </c>
      <c r="I58" s="36">
        <f t="shared" si="7"/>
        <v>269.60784313725492</v>
      </c>
      <c r="J58" s="40">
        <f t="shared" si="7"/>
        <v>247.00598802395209</v>
      </c>
    </row>
    <row r="59" spans="1:10" ht="9.9499999999999993" customHeight="1" x14ac:dyDescent="0.2">
      <c r="A59" s="8"/>
      <c r="B59" s="61">
        <v>15</v>
      </c>
      <c r="C59" s="29">
        <v>1.7</v>
      </c>
      <c r="D59" s="31">
        <f t="shared" si="6"/>
        <v>512.04819277108436</v>
      </c>
      <c r="E59" s="35">
        <f t="shared" si="7"/>
        <v>438.14432989690721</v>
      </c>
      <c r="F59" s="31">
        <f t="shared" si="7"/>
        <v>382.88288288288288</v>
      </c>
      <c r="G59" s="35">
        <f t="shared" si="7"/>
        <v>340</v>
      </c>
      <c r="H59" s="31">
        <f t="shared" si="7"/>
        <v>305.75539568345323</v>
      </c>
      <c r="I59" s="35">
        <f t="shared" si="7"/>
        <v>277.77777777777777</v>
      </c>
      <c r="J59" s="39">
        <f t="shared" si="7"/>
        <v>254.49101796407186</v>
      </c>
    </row>
    <row r="60" spans="1:10" ht="9.9499999999999993" customHeight="1" x14ac:dyDescent="0.2">
      <c r="A60" s="9"/>
      <c r="B60" s="62">
        <v>16</v>
      </c>
      <c r="C60" s="19">
        <v>1.75</v>
      </c>
      <c r="D60" s="33">
        <f t="shared" si="6"/>
        <v>527.10843373493981</v>
      </c>
      <c r="E60" s="37">
        <f t="shared" si="7"/>
        <v>451.03092783505156</v>
      </c>
      <c r="F60" s="33">
        <f t="shared" si="7"/>
        <v>394.14414414414415</v>
      </c>
      <c r="G60" s="37">
        <f t="shared" si="7"/>
        <v>350</v>
      </c>
      <c r="H60" s="33">
        <f t="shared" si="7"/>
        <v>314.74820143884892</v>
      </c>
      <c r="I60" s="37">
        <f t="shared" si="7"/>
        <v>285.94771241830063</v>
      </c>
      <c r="J60" s="41">
        <f t="shared" si="7"/>
        <v>261.9760479041916</v>
      </c>
    </row>
    <row r="61" spans="1:10" ht="9.9499999999999993" customHeight="1" x14ac:dyDescent="0.2">
      <c r="A61" s="15"/>
      <c r="B61" s="60">
        <v>2</v>
      </c>
      <c r="C61" s="18">
        <v>0.96799999999999997</v>
      </c>
      <c r="D61" s="32">
        <f t="shared" si="6"/>
        <v>291.56626506024094</v>
      </c>
      <c r="E61" s="36">
        <f t="shared" si="7"/>
        <v>249.48453608247422</v>
      </c>
      <c r="F61" s="32">
        <f t="shared" si="7"/>
        <v>218.01801801801801</v>
      </c>
      <c r="G61" s="36">
        <f t="shared" si="7"/>
        <v>193.6</v>
      </c>
      <c r="H61" s="32">
        <f t="shared" si="7"/>
        <v>174.10071942446044</v>
      </c>
      <c r="I61" s="36">
        <f t="shared" si="7"/>
        <v>158.16993464052288</v>
      </c>
      <c r="J61" s="40">
        <f t="shared" si="7"/>
        <v>144.91017964071855</v>
      </c>
    </row>
    <row r="62" spans="1:10" ht="9.9499999999999993" customHeight="1" x14ac:dyDescent="0.2">
      <c r="A62" s="15"/>
      <c r="B62" s="61">
        <v>3</v>
      </c>
      <c r="C62" s="29">
        <v>1.18</v>
      </c>
      <c r="D62" s="31">
        <f t="shared" si="6"/>
        <v>355.42168674698797</v>
      </c>
      <c r="E62" s="35">
        <f t="shared" si="7"/>
        <v>304.12371134020617</v>
      </c>
      <c r="F62" s="31">
        <f t="shared" si="7"/>
        <v>265.76576576576576</v>
      </c>
      <c r="G62" s="35">
        <f t="shared" si="7"/>
        <v>236</v>
      </c>
      <c r="H62" s="31">
        <f t="shared" si="7"/>
        <v>212.23021582733813</v>
      </c>
      <c r="I62" s="35">
        <f t="shared" si="7"/>
        <v>192.81045751633988</v>
      </c>
      <c r="J62" s="39">
        <f t="shared" si="7"/>
        <v>176.64670658682635</v>
      </c>
    </row>
    <row r="63" spans="1:10" ht="9.9499999999999993" customHeight="1" x14ac:dyDescent="0.2">
      <c r="A63" s="15"/>
      <c r="B63" s="60">
        <v>4</v>
      </c>
      <c r="C63" s="18">
        <v>1.37</v>
      </c>
      <c r="D63" s="32">
        <f t="shared" si="6"/>
        <v>412.65060240963857</v>
      </c>
      <c r="E63" s="36">
        <f t="shared" si="7"/>
        <v>353.09278350515461</v>
      </c>
      <c r="F63" s="32">
        <f t="shared" si="7"/>
        <v>308.55855855855856</v>
      </c>
      <c r="G63" s="36">
        <f t="shared" si="7"/>
        <v>274</v>
      </c>
      <c r="H63" s="32">
        <f t="shared" si="7"/>
        <v>246.40287769784172</v>
      </c>
      <c r="I63" s="36">
        <f t="shared" si="7"/>
        <v>223.85620915032681</v>
      </c>
      <c r="J63" s="40">
        <f t="shared" si="7"/>
        <v>205.08982035928145</v>
      </c>
    </row>
    <row r="64" spans="1:10" ht="9.9499999999999993" customHeight="1" x14ac:dyDescent="0.2">
      <c r="A64" s="15"/>
      <c r="B64" s="61">
        <v>5</v>
      </c>
      <c r="C64" s="29">
        <v>1.52</v>
      </c>
      <c r="D64" s="31">
        <f t="shared" si="6"/>
        <v>457.8313253012048</v>
      </c>
      <c r="E64" s="35">
        <f t="shared" si="7"/>
        <v>391.7525773195876</v>
      </c>
      <c r="F64" s="31">
        <f t="shared" si="7"/>
        <v>342.34234234234236</v>
      </c>
      <c r="G64" s="35">
        <f t="shared" si="7"/>
        <v>304</v>
      </c>
      <c r="H64" s="31">
        <f t="shared" si="7"/>
        <v>273.38129496402877</v>
      </c>
      <c r="I64" s="35">
        <f t="shared" si="7"/>
        <v>248.36601307189542</v>
      </c>
      <c r="J64" s="39">
        <f t="shared" si="7"/>
        <v>227.54491017964071</v>
      </c>
    </row>
    <row r="65" spans="1:13" ht="9.9499999999999993" customHeight="1" x14ac:dyDescent="0.2">
      <c r="A65" s="15"/>
      <c r="B65" s="60">
        <v>6</v>
      </c>
      <c r="C65" s="18">
        <v>1.67</v>
      </c>
      <c r="D65" s="32">
        <f t="shared" si="6"/>
        <v>503.01204819277109</v>
      </c>
      <c r="E65" s="36">
        <f t="shared" si="7"/>
        <v>430.41237113402065</v>
      </c>
      <c r="F65" s="32">
        <f t="shared" si="7"/>
        <v>376.12612612612611</v>
      </c>
      <c r="G65" s="36">
        <f t="shared" si="7"/>
        <v>334</v>
      </c>
      <c r="H65" s="32">
        <f t="shared" si="7"/>
        <v>300.35971223021585</v>
      </c>
      <c r="I65" s="36">
        <f t="shared" si="7"/>
        <v>272.87581699346407</v>
      </c>
      <c r="J65" s="40">
        <f t="shared" si="7"/>
        <v>250</v>
      </c>
    </row>
    <row r="66" spans="1:13" ht="9.9499999999999993" customHeight="1" x14ac:dyDescent="0.2">
      <c r="A66" s="15"/>
      <c r="B66" s="61">
        <v>7</v>
      </c>
      <c r="C66" s="29">
        <v>1.8</v>
      </c>
      <c r="D66" s="31">
        <f t="shared" si="6"/>
        <v>542.16867469879514</v>
      </c>
      <c r="E66" s="35">
        <f t="shared" ref="E66:J75" si="8">($C66*1000000)/(E$15*$G$13)</f>
        <v>463.91752577319585</v>
      </c>
      <c r="F66" s="31">
        <f t="shared" si="8"/>
        <v>405.40540540540542</v>
      </c>
      <c r="G66" s="35">
        <f t="shared" si="8"/>
        <v>360</v>
      </c>
      <c r="H66" s="31">
        <f t="shared" si="8"/>
        <v>323.74100719424462</v>
      </c>
      <c r="I66" s="35">
        <f t="shared" si="8"/>
        <v>294.11764705882354</v>
      </c>
      <c r="J66" s="39">
        <f t="shared" si="8"/>
        <v>269.46107784431138</v>
      </c>
      <c r="M66" s="23"/>
    </row>
    <row r="67" spans="1:13" ht="9.9499999999999993" customHeight="1" x14ac:dyDescent="0.2">
      <c r="A67" s="15"/>
      <c r="B67" s="60">
        <v>8</v>
      </c>
      <c r="C67" s="18">
        <v>1.93</v>
      </c>
      <c r="D67" s="32">
        <f t="shared" si="6"/>
        <v>581.32530120481931</v>
      </c>
      <c r="E67" s="36">
        <f t="shared" si="8"/>
        <v>497.42268041237111</v>
      </c>
      <c r="F67" s="32">
        <f t="shared" si="8"/>
        <v>434.68468468468467</v>
      </c>
      <c r="G67" s="36">
        <f t="shared" si="8"/>
        <v>386</v>
      </c>
      <c r="H67" s="32">
        <f t="shared" si="8"/>
        <v>347.12230215827338</v>
      </c>
      <c r="I67" s="36">
        <f t="shared" si="8"/>
        <v>315.359477124183</v>
      </c>
      <c r="J67" s="40">
        <f t="shared" si="8"/>
        <v>288.92215568862275</v>
      </c>
    </row>
    <row r="68" spans="1:13" ht="9.9499999999999993" customHeight="1" x14ac:dyDescent="0.2">
      <c r="A68" s="15"/>
      <c r="B68" s="61">
        <v>9</v>
      </c>
      <c r="C68" s="29">
        <v>2.04</v>
      </c>
      <c r="D68" s="31">
        <f t="shared" si="6"/>
        <v>614.45783132530119</v>
      </c>
      <c r="E68" s="35">
        <f t="shared" si="8"/>
        <v>525.7731958762887</v>
      </c>
      <c r="F68" s="31">
        <f t="shared" si="8"/>
        <v>459.45945945945948</v>
      </c>
      <c r="G68" s="35">
        <f t="shared" si="8"/>
        <v>408</v>
      </c>
      <c r="H68" s="31">
        <f t="shared" si="8"/>
        <v>366.9064748201439</v>
      </c>
      <c r="I68" s="35">
        <f t="shared" si="8"/>
        <v>333.33333333333331</v>
      </c>
      <c r="J68" s="39">
        <f t="shared" si="8"/>
        <v>305.38922155688624</v>
      </c>
    </row>
    <row r="69" spans="1:13" ht="9.9499999999999993" customHeight="1" x14ac:dyDescent="0.2">
      <c r="A69" s="16">
        <v>11003</v>
      </c>
      <c r="B69" s="60">
        <v>10</v>
      </c>
      <c r="C69" s="18">
        <v>2.15</v>
      </c>
      <c r="D69" s="32">
        <f t="shared" si="6"/>
        <v>647.59036144578317</v>
      </c>
      <c r="E69" s="36">
        <f t="shared" si="8"/>
        <v>554.12371134020623</v>
      </c>
      <c r="F69" s="32">
        <f t="shared" si="8"/>
        <v>484.23423423423424</v>
      </c>
      <c r="G69" s="36">
        <f t="shared" si="8"/>
        <v>430</v>
      </c>
      <c r="H69" s="32">
        <f t="shared" si="8"/>
        <v>386.69064748201441</v>
      </c>
      <c r="I69" s="36">
        <f t="shared" si="8"/>
        <v>351.30718954248368</v>
      </c>
      <c r="J69" s="40">
        <f t="shared" si="8"/>
        <v>321.85628742514967</v>
      </c>
    </row>
    <row r="70" spans="1:13" ht="9.9499999999999993" customHeight="1" x14ac:dyDescent="0.2">
      <c r="A70" s="15"/>
      <c r="B70" s="61">
        <v>11</v>
      </c>
      <c r="C70" s="29">
        <v>2.25</v>
      </c>
      <c r="D70" s="31">
        <f t="shared" si="6"/>
        <v>677.71084337349396</v>
      </c>
      <c r="E70" s="35">
        <f t="shared" si="8"/>
        <v>579.89690721649481</v>
      </c>
      <c r="F70" s="31">
        <f t="shared" si="8"/>
        <v>506.75675675675677</v>
      </c>
      <c r="G70" s="35">
        <f t="shared" si="8"/>
        <v>450</v>
      </c>
      <c r="H70" s="31">
        <f t="shared" si="8"/>
        <v>404.67625899280574</v>
      </c>
      <c r="I70" s="35">
        <f t="shared" si="8"/>
        <v>367.64705882352939</v>
      </c>
      <c r="J70" s="39">
        <f t="shared" si="8"/>
        <v>336.82634730538922</v>
      </c>
    </row>
    <row r="71" spans="1:13" ht="9.9499999999999993" customHeight="1" x14ac:dyDescent="0.2">
      <c r="A71" s="15"/>
      <c r="B71" s="60">
        <v>12</v>
      </c>
      <c r="C71" s="18">
        <v>2.35</v>
      </c>
      <c r="D71" s="32">
        <f t="shared" si="6"/>
        <v>707.83132530120486</v>
      </c>
      <c r="E71" s="36">
        <f t="shared" si="8"/>
        <v>605.67010309278351</v>
      </c>
      <c r="F71" s="32">
        <f t="shared" si="8"/>
        <v>529.27927927927931</v>
      </c>
      <c r="G71" s="36">
        <f t="shared" si="8"/>
        <v>470</v>
      </c>
      <c r="H71" s="32">
        <f t="shared" si="8"/>
        <v>422.66187050359713</v>
      </c>
      <c r="I71" s="36">
        <f t="shared" si="8"/>
        <v>383.98692810457516</v>
      </c>
      <c r="J71" s="40">
        <f t="shared" si="8"/>
        <v>351.79640718562877</v>
      </c>
    </row>
    <row r="72" spans="1:13" ht="9.9499999999999993" customHeight="1" x14ac:dyDescent="0.2">
      <c r="A72" s="15"/>
      <c r="B72" s="61">
        <v>13</v>
      </c>
      <c r="C72" s="29">
        <v>2.4500000000000002</v>
      </c>
      <c r="D72" s="31">
        <f t="shared" si="6"/>
        <v>737.95180722891564</v>
      </c>
      <c r="E72" s="35">
        <f t="shared" si="8"/>
        <v>631.4432989690722</v>
      </c>
      <c r="F72" s="31">
        <f t="shared" si="8"/>
        <v>551.80180180180184</v>
      </c>
      <c r="G72" s="35">
        <f t="shared" si="8"/>
        <v>490</v>
      </c>
      <c r="H72" s="31">
        <f t="shared" si="8"/>
        <v>440.64748201438852</v>
      </c>
      <c r="I72" s="35">
        <f t="shared" si="8"/>
        <v>400.32679738562092</v>
      </c>
      <c r="J72" s="39">
        <f t="shared" si="8"/>
        <v>366.76646706586826</v>
      </c>
    </row>
    <row r="73" spans="1:13" ht="9.9499999999999993" customHeight="1" x14ac:dyDescent="0.2">
      <c r="A73" s="15"/>
      <c r="B73" s="60">
        <v>14</v>
      </c>
      <c r="C73" s="18">
        <v>2.54</v>
      </c>
      <c r="D73" s="32">
        <f t="shared" si="6"/>
        <v>765.06024096385545</v>
      </c>
      <c r="E73" s="36">
        <f t="shared" si="8"/>
        <v>654.63917525773195</v>
      </c>
      <c r="F73" s="32">
        <f t="shared" si="8"/>
        <v>572.07207207207205</v>
      </c>
      <c r="G73" s="36">
        <f t="shared" si="8"/>
        <v>508</v>
      </c>
      <c r="H73" s="32">
        <f t="shared" si="8"/>
        <v>456.83453237410072</v>
      </c>
      <c r="I73" s="36">
        <f t="shared" si="8"/>
        <v>415.03267973856208</v>
      </c>
      <c r="J73" s="40">
        <f t="shared" si="8"/>
        <v>380.23952095808386</v>
      </c>
    </row>
    <row r="74" spans="1:13" ht="9.9499999999999993" customHeight="1" x14ac:dyDescent="0.2">
      <c r="A74" s="15"/>
      <c r="B74" s="61">
        <v>15</v>
      </c>
      <c r="C74" s="29">
        <v>2.63</v>
      </c>
      <c r="D74" s="31">
        <f t="shared" si="6"/>
        <v>792.16867469879514</v>
      </c>
      <c r="E74" s="35">
        <f t="shared" si="8"/>
        <v>677.8350515463917</v>
      </c>
      <c r="F74" s="31">
        <f t="shared" si="8"/>
        <v>592.34234234234236</v>
      </c>
      <c r="G74" s="35">
        <f t="shared" si="8"/>
        <v>526</v>
      </c>
      <c r="H74" s="31">
        <f t="shared" si="8"/>
        <v>473.02158273381298</v>
      </c>
      <c r="I74" s="35">
        <f t="shared" si="8"/>
        <v>429.73856209150324</v>
      </c>
      <c r="J74" s="39">
        <f t="shared" si="8"/>
        <v>393.7125748502994</v>
      </c>
    </row>
    <row r="75" spans="1:13" ht="9.9499999999999993" customHeight="1" x14ac:dyDescent="0.2">
      <c r="A75" s="15"/>
      <c r="B75" s="60">
        <v>16</v>
      </c>
      <c r="C75" s="18">
        <v>2.72</v>
      </c>
      <c r="D75" s="32">
        <f t="shared" si="6"/>
        <v>819.27710843373495</v>
      </c>
      <c r="E75" s="36">
        <f t="shared" si="8"/>
        <v>701.03092783505156</v>
      </c>
      <c r="F75" s="32">
        <f t="shared" si="8"/>
        <v>612.61261261261257</v>
      </c>
      <c r="G75" s="36">
        <f t="shared" si="8"/>
        <v>544</v>
      </c>
      <c r="H75" s="32">
        <f t="shared" si="8"/>
        <v>489.20863309352518</v>
      </c>
      <c r="I75" s="36">
        <f t="shared" si="8"/>
        <v>444.44444444444446</v>
      </c>
      <c r="J75" s="40">
        <f t="shared" si="8"/>
        <v>407.18562874251495</v>
      </c>
    </row>
    <row r="76" spans="1:13" ht="9.9499999999999993" customHeight="1" x14ac:dyDescent="0.2">
      <c r="A76" s="4"/>
      <c r="B76" s="63">
        <v>2</v>
      </c>
      <c r="C76" s="20">
        <v>1.29</v>
      </c>
      <c r="D76" s="30">
        <f t="shared" si="6"/>
        <v>388.5542168674699</v>
      </c>
      <c r="E76" s="34">
        <f t="shared" ref="E76:J90" si="9">($C76*1000000)/(E$15*$G$13)</f>
        <v>332.4742268041237</v>
      </c>
      <c r="F76" s="30">
        <f t="shared" si="9"/>
        <v>290.54054054054052</v>
      </c>
      <c r="G76" s="34">
        <f t="shared" si="9"/>
        <v>258</v>
      </c>
      <c r="H76" s="30">
        <f t="shared" si="9"/>
        <v>232.01438848920864</v>
      </c>
      <c r="I76" s="34">
        <f t="shared" si="9"/>
        <v>210.78431372549019</v>
      </c>
      <c r="J76" s="38">
        <f t="shared" si="9"/>
        <v>193.11377245508982</v>
      </c>
    </row>
    <row r="77" spans="1:13" ht="9.9499999999999993" customHeight="1" x14ac:dyDescent="0.2">
      <c r="A77" s="5"/>
      <c r="B77" s="61">
        <v>3</v>
      </c>
      <c r="C77" s="29">
        <v>1.58</v>
      </c>
      <c r="D77" s="31">
        <f t="shared" si="6"/>
        <v>475.90361445783134</v>
      </c>
      <c r="E77" s="35">
        <f t="shared" si="9"/>
        <v>407.21649484536084</v>
      </c>
      <c r="F77" s="31">
        <f t="shared" si="9"/>
        <v>355.85585585585585</v>
      </c>
      <c r="G77" s="35">
        <f t="shared" si="9"/>
        <v>316</v>
      </c>
      <c r="H77" s="31">
        <f t="shared" si="9"/>
        <v>284.17266187050359</v>
      </c>
      <c r="I77" s="35">
        <f t="shared" si="9"/>
        <v>258.16993464052285</v>
      </c>
      <c r="J77" s="39">
        <f t="shared" si="9"/>
        <v>236.52694610778443</v>
      </c>
    </row>
    <row r="78" spans="1:13" ht="9.9499999999999993" customHeight="1" x14ac:dyDescent="0.2">
      <c r="A78" s="5"/>
      <c r="B78" s="60">
        <v>4</v>
      </c>
      <c r="C78" s="18">
        <v>1.82</v>
      </c>
      <c r="D78" s="32">
        <f t="shared" si="6"/>
        <v>548.19277108433732</v>
      </c>
      <c r="E78" s="36">
        <f t="shared" si="9"/>
        <v>469.07216494845363</v>
      </c>
      <c r="F78" s="32">
        <f t="shared" si="9"/>
        <v>409.90990990990991</v>
      </c>
      <c r="G78" s="36">
        <f t="shared" si="9"/>
        <v>364</v>
      </c>
      <c r="H78" s="32">
        <f t="shared" si="9"/>
        <v>327.33812949640287</v>
      </c>
      <c r="I78" s="36">
        <f t="shared" si="9"/>
        <v>297.38562091503269</v>
      </c>
      <c r="J78" s="40">
        <f t="shared" si="9"/>
        <v>272.45508982035926</v>
      </c>
    </row>
    <row r="79" spans="1:13" ht="9.9499999999999993" customHeight="1" x14ac:dyDescent="0.2">
      <c r="A79" s="5"/>
      <c r="B79" s="61">
        <v>5</v>
      </c>
      <c r="C79" s="29">
        <v>2.0499999999999998</v>
      </c>
      <c r="D79" s="31">
        <f t="shared" si="6"/>
        <v>617.46987951807228</v>
      </c>
      <c r="E79" s="35">
        <f t="shared" si="9"/>
        <v>528.35051546391742</v>
      </c>
      <c r="F79" s="31">
        <f t="shared" si="9"/>
        <v>461.71171171171164</v>
      </c>
      <c r="G79" s="35">
        <f t="shared" si="9"/>
        <v>409.99999999999994</v>
      </c>
      <c r="H79" s="31">
        <f t="shared" si="9"/>
        <v>368.70503597122297</v>
      </c>
      <c r="I79" s="35">
        <f t="shared" si="9"/>
        <v>334.96732026143786</v>
      </c>
      <c r="J79" s="39">
        <f t="shared" si="9"/>
        <v>306.88622754491013</v>
      </c>
    </row>
    <row r="80" spans="1:13" ht="9.9499999999999993" customHeight="1" x14ac:dyDescent="0.2">
      <c r="A80" s="5"/>
      <c r="B80" s="60">
        <v>6</v>
      </c>
      <c r="C80" s="18">
        <v>2.25</v>
      </c>
      <c r="D80" s="32">
        <f t="shared" si="6"/>
        <v>677.71084337349396</v>
      </c>
      <c r="E80" s="36">
        <f t="shared" si="9"/>
        <v>579.89690721649481</v>
      </c>
      <c r="F80" s="32">
        <f t="shared" si="9"/>
        <v>506.75675675675677</v>
      </c>
      <c r="G80" s="36">
        <f t="shared" si="9"/>
        <v>450</v>
      </c>
      <c r="H80" s="32">
        <f t="shared" si="9"/>
        <v>404.67625899280574</v>
      </c>
      <c r="I80" s="36">
        <f t="shared" si="9"/>
        <v>367.64705882352939</v>
      </c>
      <c r="J80" s="40">
        <f t="shared" si="9"/>
        <v>336.82634730538922</v>
      </c>
    </row>
    <row r="81" spans="1:12" ht="9.9499999999999993" customHeight="1" x14ac:dyDescent="0.2">
      <c r="A81" s="5"/>
      <c r="B81" s="61">
        <v>7</v>
      </c>
      <c r="C81" s="29">
        <v>2.4</v>
      </c>
      <c r="D81" s="31">
        <f t="shared" si="6"/>
        <v>722.89156626506019</v>
      </c>
      <c r="E81" s="35">
        <f t="shared" si="9"/>
        <v>618.5567010309278</v>
      </c>
      <c r="F81" s="31">
        <f t="shared" si="9"/>
        <v>540.54054054054052</v>
      </c>
      <c r="G81" s="35">
        <f t="shared" si="9"/>
        <v>480</v>
      </c>
      <c r="H81" s="31">
        <f t="shared" si="9"/>
        <v>431.65467625899282</v>
      </c>
      <c r="I81" s="35">
        <f t="shared" si="9"/>
        <v>392.15686274509807</v>
      </c>
      <c r="J81" s="39">
        <f t="shared" si="9"/>
        <v>359.28143712574848</v>
      </c>
    </row>
    <row r="82" spans="1:12" ht="9.9499999999999993" customHeight="1" x14ac:dyDescent="0.2">
      <c r="A82" s="5"/>
      <c r="B82" s="60">
        <v>8</v>
      </c>
      <c r="C82" s="18">
        <v>2.57</v>
      </c>
      <c r="D82" s="32">
        <f t="shared" si="6"/>
        <v>774.09638554216872</v>
      </c>
      <c r="E82" s="36">
        <f t="shared" si="9"/>
        <v>662.37113402061857</v>
      </c>
      <c r="F82" s="32">
        <f t="shared" si="9"/>
        <v>578.82882882882882</v>
      </c>
      <c r="G82" s="36">
        <f t="shared" si="9"/>
        <v>514</v>
      </c>
      <c r="H82" s="32">
        <f t="shared" si="9"/>
        <v>462.23021582733816</v>
      </c>
      <c r="I82" s="36">
        <f t="shared" si="9"/>
        <v>419.93464052287584</v>
      </c>
      <c r="J82" s="40">
        <f t="shared" si="9"/>
        <v>384.73053892215569</v>
      </c>
    </row>
    <row r="83" spans="1:12" ht="9.9499999999999993" customHeight="1" x14ac:dyDescent="0.2">
      <c r="A83" s="5"/>
      <c r="B83" s="61">
        <v>9</v>
      </c>
      <c r="C83" s="29">
        <v>2.72</v>
      </c>
      <c r="D83" s="31">
        <f t="shared" ref="D83:D90" si="10">(C83*1000000)/($D$15*$G$13)</f>
        <v>819.27710843373495</v>
      </c>
      <c r="E83" s="35">
        <f t="shared" si="9"/>
        <v>701.03092783505156</v>
      </c>
      <c r="F83" s="31">
        <f t="shared" si="9"/>
        <v>612.61261261261257</v>
      </c>
      <c r="G83" s="35">
        <f t="shared" si="9"/>
        <v>544</v>
      </c>
      <c r="H83" s="31">
        <f t="shared" si="9"/>
        <v>489.20863309352518</v>
      </c>
      <c r="I83" s="35">
        <f t="shared" si="9"/>
        <v>444.44444444444446</v>
      </c>
      <c r="J83" s="39">
        <f t="shared" si="9"/>
        <v>407.18562874251495</v>
      </c>
    </row>
    <row r="84" spans="1:12" ht="9.9499999999999993" customHeight="1" x14ac:dyDescent="0.2">
      <c r="A84" s="5">
        <v>11004</v>
      </c>
      <c r="B84" s="60">
        <v>10</v>
      </c>
      <c r="C84" s="18">
        <v>2.86</v>
      </c>
      <c r="D84" s="32">
        <f t="shared" si="10"/>
        <v>861.4457831325301</v>
      </c>
      <c r="E84" s="36">
        <f t="shared" si="9"/>
        <v>737.11340206185571</v>
      </c>
      <c r="F84" s="32">
        <f t="shared" si="9"/>
        <v>644.14414414414409</v>
      </c>
      <c r="G84" s="36">
        <f t="shared" si="9"/>
        <v>572</v>
      </c>
      <c r="H84" s="32">
        <f t="shared" si="9"/>
        <v>514.38848920863313</v>
      </c>
      <c r="I84" s="36">
        <f t="shared" si="9"/>
        <v>467.32026143790847</v>
      </c>
      <c r="J84" s="40">
        <f t="shared" si="9"/>
        <v>428.14371257485033</v>
      </c>
    </row>
    <row r="85" spans="1:12" ht="9.9499999999999993" customHeight="1" x14ac:dyDescent="0.2">
      <c r="A85" s="5"/>
      <c r="B85" s="61">
        <v>11</v>
      </c>
      <c r="C85" s="29">
        <v>3.01</v>
      </c>
      <c r="D85" s="31">
        <f t="shared" si="10"/>
        <v>906.62650602409633</v>
      </c>
      <c r="E85" s="35">
        <f t="shared" si="9"/>
        <v>775.7731958762887</v>
      </c>
      <c r="F85" s="31">
        <f t="shared" si="9"/>
        <v>677.92792792792795</v>
      </c>
      <c r="G85" s="35">
        <f t="shared" si="9"/>
        <v>602</v>
      </c>
      <c r="H85" s="31">
        <f t="shared" si="9"/>
        <v>541.3669064748201</v>
      </c>
      <c r="I85" s="35">
        <f t="shared" si="9"/>
        <v>491.83006535947715</v>
      </c>
      <c r="J85" s="39">
        <f t="shared" si="9"/>
        <v>450.59880239520959</v>
      </c>
    </row>
    <row r="86" spans="1:12" ht="9.9499999999999993" customHeight="1" x14ac:dyDescent="0.2">
      <c r="A86" s="5"/>
      <c r="B86" s="60">
        <v>12</v>
      </c>
      <c r="C86" s="18">
        <v>3.14</v>
      </c>
      <c r="D86" s="32">
        <f t="shared" si="10"/>
        <v>945.7831325301205</v>
      </c>
      <c r="E86" s="36">
        <f t="shared" si="9"/>
        <v>809.2783505154639</v>
      </c>
      <c r="F86" s="32">
        <f t="shared" si="9"/>
        <v>707.20720720720726</v>
      </c>
      <c r="G86" s="36">
        <f t="shared" si="9"/>
        <v>628</v>
      </c>
      <c r="H86" s="32">
        <f t="shared" si="9"/>
        <v>564.74820143884892</v>
      </c>
      <c r="I86" s="36">
        <f t="shared" si="9"/>
        <v>513.07189542483661</v>
      </c>
      <c r="J86" s="40">
        <f t="shared" si="9"/>
        <v>470.05988023952096</v>
      </c>
    </row>
    <row r="87" spans="1:12" ht="9.9499999999999993" customHeight="1" x14ac:dyDescent="0.2">
      <c r="A87" s="5"/>
      <c r="B87" s="61">
        <v>13</v>
      </c>
      <c r="C87" s="29">
        <v>3.27</v>
      </c>
      <c r="D87" s="31">
        <f t="shared" si="10"/>
        <v>984.93975903614455</v>
      </c>
      <c r="E87" s="35">
        <f t="shared" si="9"/>
        <v>842.78350515463922</v>
      </c>
      <c r="F87" s="31">
        <f t="shared" si="9"/>
        <v>736.48648648648646</v>
      </c>
      <c r="G87" s="35">
        <f t="shared" si="9"/>
        <v>654</v>
      </c>
      <c r="H87" s="31">
        <f t="shared" si="9"/>
        <v>588.12949640287775</v>
      </c>
      <c r="I87" s="35">
        <f t="shared" si="9"/>
        <v>534.31372549019613</v>
      </c>
      <c r="J87" s="39">
        <f t="shared" si="9"/>
        <v>489.52095808383234</v>
      </c>
    </row>
    <row r="88" spans="1:12" ht="9.9499999999999993" customHeight="1" x14ac:dyDescent="0.2">
      <c r="A88" s="5"/>
      <c r="B88" s="60">
        <v>14</v>
      </c>
      <c r="C88" s="18">
        <v>3.39</v>
      </c>
      <c r="D88" s="32">
        <f t="shared" si="10"/>
        <v>1021.0843373493976</v>
      </c>
      <c r="E88" s="36">
        <f t="shared" si="9"/>
        <v>873.71134020618558</v>
      </c>
      <c r="F88" s="32">
        <f t="shared" si="9"/>
        <v>763.51351351351354</v>
      </c>
      <c r="G88" s="36">
        <f t="shared" si="9"/>
        <v>678</v>
      </c>
      <c r="H88" s="32">
        <f t="shared" si="9"/>
        <v>609.71223021582739</v>
      </c>
      <c r="I88" s="36">
        <f t="shared" si="9"/>
        <v>553.92156862745094</v>
      </c>
      <c r="J88" s="40">
        <f t="shared" si="9"/>
        <v>507.48502994011977</v>
      </c>
    </row>
    <row r="89" spans="1:12" ht="9.9499999999999993" customHeight="1" x14ac:dyDescent="0.2">
      <c r="A89" s="5"/>
      <c r="B89" s="61">
        <v>15</v>
      </c>
      <c r="C89" s="29">
        <v>3.55</v>
      </c>
      <c r="D89" s="31">
        <f t="shared" si="10"/>
        <v>1069.2771084337348</v>
      </c>
      <c r="E89" s="35">
        <f t="shared" si="9"/>
        <v>914.94845360824741</v>
      </c>
      <c r="F89" s="31">
        <f t="shared" si="9"/>
        <v>799.54954954954951</v>
      </c>
      <c r="G89" s="35">
        <f t="shared" si="9"/>
        <v>710</v>
      </c>
      <c r="H89" s="31">
        <f t="shared" si="9"/>
        <v>638.48920863309354</v>
      </c>
      <c r="I89" s="35">
        <f t="shared" si="9"/>
        <v>580.06535947712416</v>
      </c>
      <c r="J89" s="39">
        <f t="shared" si="9"/>
        <v>531.43712574850304</v>
      </c>
    </row>
    <row r="90" spans="1:12" ht="9.9499999999999993" customHeight="1" x14ac:dyDescent="0.2">
      <c r="A90" s="6"/>
      <c r="B90" s="62">
        <v>16</v>
      </c>
      <c r="C90" s="19">
        <v>3.62</v>
      </c>
      <c r="D90" s="33">
        <f t="shared" si="10"/>
        <v>1090.3614457831325</v>
      </c>
      <c r="E90" s="37">
        <f t="shared" si="9"/>
        <v>932.98969072164948</v>
      </c>
      <c r="F90" s="33">
        <f t="shared" si="9"/>
        <v>815.31531531531527</v>
      </c>
      <c r="G90" s="37">
        <f t="shared" si="9"/>
        <v>724</v>
      </c>
      <c r="H90" s="33">
        <f t="shared" si="9"/>
        <v>651.07913669064749</v>
      </c>
      <c r="I90" s="37">
        <f t="shared" si="9"/>
        <v>591.50326797385617</v>
      </c>
      <c r="J90" s="41">
        <f t="shared" si="9"/>
        <v>541.91616766467064</v>
      </c>
    </row>
    <row r="91" spans="1:12" s="22" customFormat="1" ht="9.75" customHeight="1" x14ac:dyDescent="0.2">
      <c r="A91" s="72"/>
      <c r="B91" s="25"/>
      <c r="C91" s="24"/>
      <c r="D91" s="26"/>
      <c r="E91" s="26"/>
      <c r="F91" s="26"/>
      <c r="G91" s="26"/>
      <c r="H91" s="26"/>
      <c r="I91" s="26"/>
      <c r="J91" s="26"/>
      <c r="K91" s="25"/>
    </row>
    <row r="92" spans="1:12" s="22" customFormat="1" ht="9.75" customHeight="1" x14ac:dyDescent="0.2">
      <c r="A92" s="72"/>
      <c r="B92" s="25"/>
      <c r="C92" s="24"/>
      <c r="D92" s="26"/>
      <c r="E92" s="26"/>
      <c r="F92" s="26"/>
      <c r="G92" s="26"/>
      <c r="H92" s="26"/>
      <c r="I92" s="26"/>
      <c r="J92" s="26"/>
      <c r="K92" s="25"/>
      <c r="L92" s="25"/>
    </row>
    <row r="93" spans="1:12" s="22" customFormat="1" ht="9.75" customHeight="1" x14ac:dyDescent="0.2">
      <c r="A93" s="114" t="s">
        <v>0</v>
      </c>
      <c r="B93" s="114" t="s">
        <v>1</v>
      </c>
      <c r="C93" s="115" t="s">
        <v>2</v>
      </c>
      <c r="D93" s="116" t="s">
        <v>3</v>
      </c>
      <c r="E93" s="117"/>
      <c r="F93" s="117"/>
      <c r="G93" s="21">
        <f>M22</f>
        <v>40</v>
      </c>
      <c r="H93" s="112" t="s">
        <v>4</v>
      </c>
      <c r="I93" s="112"/>
      <c r="J93" s="113"/>
    </row>
    <row r="94" spans="1:12" s="22" customFormat="1" ht="9.75" customHeight="1" x14ac:dyDescent="0.2">
      <c r="A94" s="114"/>
      <c r="B94" s="114"/>
      <c r="C94" s="115"/>
      <c r="D94" s="104">
        <f>D95/16.66667</f>
        <v>4.9799990040001996</v>
      </c>
      <c r="E94" s="104">
        <f t="shared" ref="E94:J94" si="11">E95/16.66667</f>
        <v>5.8199988360002326</v>
      </c>
      <c r="F94" s="104">
        <f t="shared" si="11"/>
        <v>6.6599986680002665</v>
      </c>
      <c r="G94" s="104">
        <f t="shared" si="11"/>
        <v>7.4999985000003004</v>
      </c>
      <c r="H94" s="104">
        <f t="shared" si="11"/>
        <v>8.3399983320003344</v>
      </c>
      <c r="I94" s="104">
        <f t="shared" si="11"/>
        <v>9.1799981640003665</v>
      </c>
      <c r="J94" s="104">
        <f t="shared" si="11"/>
        <v>10.0199979960004</v>
      </c>
      <c r="K94" s="81" t="s">
        <v>30</v>
      </c>
    </row>
    <row r="95" spans="1:12" s="22" customFormat="1" ht="12" customHeight="1" x14ac:dyDescent="0.2">
      <c r="A95" s="114"/>
      <c r="B95" s="114"/>
      <c r="C95" s="115"/>
      <c r="D95" s="102">
        <f t="shared" ref="D95:J95" si="12">D15</f>
        <v>83</v>
      </c>
      <c r="E95" s="103">
        <f t="shared" si="12"/>
        <v>97</v>
      </c>
      <c r="F95" s="103">
        <f t="shared" si="12"/>
        <v>111</v>
      </c>
      <c r="G95" s="103">
        <f t="shared" si="12"/>
        <v>125</v>
      </c>
      <c r="H95" s="103">
        <f t="shared" si="12"/>
        <v>139</v>
      </c>
      <c r="I95" s="103">
        <f t="shared" si="12"/>
        <v>153</v>
      </c>
      <c r="J95" s="103">
        <f t="shared" si="12"/>
        <v>167</v>
      </c>
      <c r="K95" s="81" t="s">
        <v>27</v>
      </c>
    </row>
    <row r="96" spans="1:12" s="22" customFormat="1" ht="9.75" customHeight="1" x14ac:dyDescent="0.2">
      <c r="A96" s="49"/>
      <c r="B96" s="67">
        <v>2</v>
      </c>
      <c r="C96" s="51">
        <v>1.61</v>
      </c>
      <c r="D96" s="30">
        <f t="shared" ref="D96:D127" si="13">($C96*1000000)/($D$15*$G$13)</f>
        <v>484.93975903614455</v>
      </c>
      <c r="E96" s="34">
        <f t="shared" ref="E96:J105" si="14">($C96*1000000)/(E$15*$G$13)</f>
        <v>414.94845360824741</v>
      </c>
      <c r="F96" s="30">
        <f t="shared" si="14"/>
        <v>362.61261261261262</v>
      </c>
      <c r="G96" s="34">
        <f t="shared" si="14"/>
        <v>322</v>
      </c>
      <c r="H96" s="30">
        <f t="shared" si="14"/>
        <v>289.56834532374103</v>
      </c>
      <c r="I96" s="34">
        <f t="shared" si="14"/>
        <v>263.07189542483661</v>
      </c>
      <c r="J96" s="54">
        <f t="shared" si="14"/>
        <v>241.01796407185628</v>
      </c>
    </row>
    <row r="97" spans="1:10" s="22" customFormat="1" ht="9.75" customHeight="1" x14ac:dyDescent="0.2">
      <c r="A97" s="50"/>
      <c r="B97" s="68">
        <v>3</v>
      </c>
      <c r="C97" s="56">
        <v>1.97</v>
      </c>
      <c r="D97" s="31">
        <f t="shared" si="13"/>
        <v>593.37349397590367</v>
      </c>
      <c r="E97" s="35">
        <f t="shared" si="14"/>
        <v>507.73195876288662</v>
      </c>
      <c r="F97" s="31">
        <f t="shared" si="14"/>
        <v>443.69369369369372</v>
      </c>
      <c r="G97" s="35">
        <f t="shared" si="14"/>
        <v>394</v>
      </c>
      <c r="H97" s="31">
        <f t="shared" si="14"/>
        <v>354.31654676258995</v>
      </c>
      <c r="I97" s="35">
        <f t="shared" si="14"/>
        <v>321.89542483660131</v>
      </c>
      <c r="J97" s="39">
        <f t="shared" si="14"/>
        <v>294.91017964071858</v>
      </c>
    </row>
    <row r="98" spans="1:10" s="22" customFormat="1" ht="9.75" customHeight="1" x14ac:dyDescent="0.2">
      <c r="A98" s="50"/>
      <c r="B98" s="69">
        <v>4</v>
      </c>
      <c r="C98" s="52">
        <v>2.27</v>
      </c>
      <c r="D98" s="32">
        <f t="shared" si="13"/>
        <v>683.73493975903614</v>
      </c>
      <c r="E98" s="36">
        <f t="shared" si="14"/>
        <v>585.05154639175259</v>
      </c>
      <c r="F98" s="32">
        <f t="shared" si="14"/>
        <v>511.26126126126127</v>
      </c>
      <c r="G98" s="36">
        <f t="shared" si="14"/>
        <v>454</v>
      </c>
      <c r="H98" s="32">
        <f t="shared" si="14"/>
        <v>408.27338129496405</v>
      </c>
      <c r="I98" s="36">
        <f t="shared" si="14"/>
        <v>370.91503267973854</v>
      </c>
      <c r="J98" s="55">
        <f t="shared" si="14"/>
        <v>339.82035928143711</v>
      </c>
    </row>
    <row r="99" spans="1:10" s="22" customFormat="1" ht="9.75" customHeight="1" x14ac:dyDescent="0.2">
      <c r="A99" s="50"/>
      <c r="B99" s="68">
        <v>5</v>
      </c>
      <c r="C99" s="56">
        <f>(5*0.37878788)/1.660692*SQRT(B99)</f>
        <v>2.5501280452155881</v>
      </c>
      <c r="D99" s="31">
        <f t="shared" si="13"/>
        <v>768.11085699264697</v>
      </c>
      <c r="E99" s="35">
        <f t="shared" si="14"/>
        <v>657.24949618958453</v>
      </c>
      <c r="F99" s="31">
        <f t="shared" si="14"/>
        <v>574.3531633368442</v>
      </c>
      <c r="G99" s="35">
        <f t="shared" si="14"/>
        <v>510.02560904311764</v>
      </c>
      <c r="H99" s="31">
        <f t="shared" si="14"/>
        <v>458.65612324021367</v>
      </c>
      <c r="I99" s="35">
        <f t="shared" si="14"/>
        <v>416.68758908751437</v>
      </c>
      <c r="J99" s="39">
        <f t="shared" si="14"/>
        <v>381.75569539155509</v>
      </c>
    </row>
    <row r="100" spans="1:10" s="22" customFormat="1" ht="9.75" customHeight="1" x14ac:dyDescent="0.2">
      <c r="A100" s="50"/>
      <c r="B100" s="69">
        <v>6</v>
      </c>
      <c r="C100" s="52">
        <f t="shared" ref="C100:C110" si="15">(5*0.37878788)/1.660692*SQRT(B100)</f>
        <v>2.7935253097822632</v>
      </c>
      <c r="D100" s="32">
        <f t="shared" si="13"/>
        <v>841.42328607899503</v>
      </c>
      <c r="E100" s="36">
        <f t="shared" si="14"/>
        <v>719.9807499438823</v>
      </c>
      <c r="F100" s="32">
        <f t="shared" si="14"/>
        <v>629.17236706807728</v>
      </c>
      <c r="G100" s="36">
        <f t="shared" si="14"/>
        <v>558.70506195645271</v>
      </c>
      <c r="H100" s="32">
        <f t="shared" si="14"/>
        <v>502.43260967306895</v>
      </c>
      <c r="I100" s="36">
        <f t="shared" si="14"/>
        <v>456.45838395135024</v>
      </c>
      <c r="J100" s="55">
        <f t="shared" si="14"/>
        <v>418.19241164405139</v>
      </c>
    </row>
    <row r="101" spans="1:10" s="22" customFormat="1" ht="9.75" customHeight="1" x14ac:dyDescent="0.2">
      <c r="A101" s="50"/>
      <c r="B101" s="68">
        <v>7</v>
      </c>
      <c r="C101" s="56">
        <f t="shared" si="15"/>
        <v>3.0173521945230566</v>
      </c>
      <c r="D101" s="31">
        <f t="shared" si="13"/>
        <v>908.84102244670373</v>
      </c>
      <c r="E101" s="35">
        <f t="shared" si="14"/>
        <v>777.66809137192183</v>
      </c>
      <c r="F101" s="31">
        <f t="shared" si="14"/>
        <v>679.58382759528297</v>
      </c>
      <c r="G101" s="35">
        <f t="shared" si="14"/>
        <v>603.47043890461134</v>
      </c>
      <c r="H101" s="31">
        <f t="shared" si="14"/>
        <v>542.68924361925474</v>
      </c>
      <c r="I101" s="35">
        <f t="shared" si="14"/>
        <v>493.03140433383277</v>
      </c>
      <c r="J101" s="39">
        <f t="shared" si="14"/>
        <v>451.69943031782282</v>
      </c>
    </row>
    <row r="102" spans="1:10" s="22" customFormat="1" ht="9.75" customHeight="1" x14ac:dyDescent="0.2">
      <c r="A102" s="50"/>
      <c r="B102" s="69">
        <v>8</v>
      </c>
      <c r="C102" s="52">
        <f t="shared" si="15"/>
        <v>3.225685179181645</v>
      </c>
      <c r="D102" s="32">
        <f t="shared" si="13"/>
        <v>971.59192144025451</v>
      </c>
      <c r="E102" s="36">
        <f t="shared" si="14"/>
        <v>831.36215958289824</v>
      </c>
      <c r="F102" s="32">
        <f t="shared" si="14"/>
        <v>726.50567098685701</v>
      </c>
      <c r="G102" s="36">
        <f t="shared" si="14"/>
        <v>645.13703583632901</v>
      </c>
      <c r="H102" s="32">
        <f t="shared" si="14"/>
        <v>580.1592048887851</v>
      </c>
      <c r="I102" s="36">
        <f t="shared" si="14"/>
        <v>527.07274169634729</v>
      </c>
      <c r="J102" s="55">
        <f t="shared" si="14"/>
        <v>482.88700287150374</v>
      </c>
    </row>
    <row r="103" spans="1:10" s="22" customFormat="1" ht="9.75" customHeight="1" x14ac:dyDescent="0.2">
      <c r="A103" s="50"/>
      <c r="B103" s="68">
        <v>9</v>
      </c>
      <c r="C103" s="56">
        <f t="shared" si="15"/>
        <v>3.4213557962584273</v>
      </c>
      <c r="D103" s="31">
        <f t="shared" si="13"/>
        <v>1030.5288542947069</v>
      </c>
      <c r="E103" s="35">
        <f t="shared" si="14"/>
        <v>881.79273099444003</v>
      </c>
      <c r="F103" s="31">
        <f t="shared" si="14"/>
        <v>770.57562978793408</v>
      </c>
      <c r="G103" s="35">
        <f t="shared" si="14"/>
        <v>684.27115925168539</v>
      </c>
      <c r="H103" s="31">
        <f t="shared" si="14"/>
        <v>615.35176191698326</v>
      </c>
      <c r="I103" s="35">
        <f t="shared" si="14"/>
        <v>559.04506474810898</v>
      </c>
      <c r="J103" s="39">
        <f t="shared" si="14"/>
        <v>512.17901141593222</v>
      </c>
    </row>
    <row r="104" spans="1:10" s="22" customFormat="1" ht="9.75" customHeight="1" x14ac:dyDescent="0.2">
      <c r="A104" s="50">
        <v>11005</v>
      </c>
      <c r="B104" s="69">
        <v>10</v>
      </c>
      <c r="C104" s="52">
        <f t="shared" si="15"/>
        <v>3.606425667331874</v>
      </c>
      <c r="D104" s="32">
        <f t="shared" si="13"/>
        <v>1086.2727913650222</v>
      </c>
      <c r="E104" s="36">
        <f t="shared" si="14"/>
        <v>929.49115137419426</v>
      </c>
      <c r="F104" s="32">
        <f t="shared" si="14"/>
        <v>812.25803318285443</v>
      </c>
      <c r="G104" s="36">
        <f t="shared" si="14"/>
        <v>721.28513346637476</v>
      </c>
      <c r="H104" s="32">
        <f t="shared" si="14"/>
        <v>648.63770995177583</v>
      </c>
      <c r="I104" s="36">
        <f t="shared" si="14"/>
        <v>589.28523976011013</v>
      </c>
      <c r="J104" s="55">
        <f t="shared" si="14"/>
        <v>539.88408193590931</v>
      </c>
    </row>
    <row r="105" spans="1:10" s="22" customFormat="1" ht="9.75" customHeight="1" x14ac:dyDescent="0.2">
      <c r="A105" s="50"/>
      <c r="B105" s="68">
        <v>11</v>
      </c>
      <c r="C105" s="56">
        <f t="shared" si="15"/>
        <v>3.7824511501656124</v>
      </c>
      <c r="D105" s="31">
        <f t="shared" si="13"/>
        <v>1139.2925151101242</v>
      </c>
      <c r="E105" s="35">
        <f t="shared" si="14"/>
        <v>974.85854385711662</v>
      </c>
      <c r="F105" s="31">
        <f t="shared" si="14"/>
        <v>851.9034121994622</v>
      </c>
      <c r="G105" s="35">
        <f t="shared" si="14"/>
        <v>756.49023003312243</v>
      </c>
      <c r="H105" s="31">
        <f t="shared" si="14"/>
        <v>680.29696945424678</v>
      </c>
      <c r="I105" s="35">
        <f t="shared" si="14"/>
        <v>618.04757355647257</v>
      </c>
      <c r="J105" s="39">
        <f t="shared" si="14"/>
        <v>566.23520212060066</v>
      </c>
    </row>
    <row r="106" spans="1:10" s="22" customFormat="1" ht="9.75" customHeight="1" x14ac:dyDescent="0.2">
      <c r="A106" s="50"/>
      <c r="B106" s="69">
        <v>12</v>
      </c>
      <c r="C106" s="52">
        <f t="shared" si="15"/>
        <v>3.9506413799265783</v>
      </c>
      <c r="D106" s="32">
        <f t="shared" si="13"/>
        <v>1189.9522228694511</v>
      </c>
      <c r="E106" s="36">
        <f t="shared" ref="E106:J115" si="16">($C106*1000000)/(E$15*$G$13)</f>
        <v>1018.2065412181903</v>
      </c>
      <c r="F106" s="32">
        <f t="shared" si="16"/>
        <v>889.7840945780581</v>
      </c>
      <c r="G106" s="36">
        <f t="shared" si="16"/>
        <v>790.12827598531567</v>
      </c>
      <c r="H106" s="32">
        <f t="shared" si="16"/>
        <v>710.54701077816151</v>
      </c>
      <c r="I106" s="36">
        <f t="shared" si="16"/>
        <v>645.52963724290487</v>
      </c>
      <c r="J106" s="55">
        <f t="shared" si="16"/>
        <v>591.41338022852972</v>
      </c>
    </row>
    <row r="107" spans="1:10" s="22" customFormat="1" ht="9.75" customHeight="1" x14ac:dyDescent="0.2">
      <c r="A107" s="50"/>
      <c r="B107" s="68">
        <v>13</v>
      </c>
      <c r="C107" s="56">
        <f t="shared" si="15"/>
        <v>4.1119579183385611</v>
      </c>
      <c r="D107" s="31">
        <f t="shared" si="13"/>
        <v>1238.5415416682413</v>
      </c>
      <c r="E107" s="35">
        <f t="shared" si="16"/>
        <v>1059.7829686439591</v>
      </c>
      <c r="F107" s="31">
        <f t="shared" si="16"/>
        <v>926.11664827445065</v>
      </c>
      <c r="G107" s="35">
        <f t="shared" si="16"/>
        <v>822.39158366771221</v>
      </c>
      <c r="H107" s="31">
        <f t="shared" si="16"/>
        <v>739.56077667959732</v>
      </c>
      <c r="I107" s="35">
        <f t="shared" si="16"/>
        <v>671.88854874813092</v>
      </c>
      <c r="J107" s="39">
        <f t="shared" si="16"/>
        <v>615.56256262553313</v>
      </c>
    </row>
    <row r="108" spans="1:10" s="22" customFormat="1" ht="9.75" customHeight="1" x14ac:dyDescent="0.2">
      <c r="A108" s="50"/>
      <c r="B108" s="69">
        <v>14</v>
      </c>
      <c r="C108" s="52">
        <f t="shared" si="15"/>
        <v>4.267180395950728</v>
      </c>
      <c r="D108" s="32">
        <f t="shared" si="13"/>
        <v>1285.2952999851591</v>
      </c>
      <c r="E108" s="36">
        <f t="shared" si="16"/>
        <v>1099.7887618429711</v>
      </c>
      <c r="F108" s="32">
        <f t="shared" si="16"/>
        <v>961.07666575466851</v>
      </c>
      <c r="G108" s="36">
        <f t="shared" si="16"/>
        <v>853.43607919014562</v>
      </c>
      <c r="H108" s="32">
        <f t="shared" si="16"/>
        <v>767.47848848034675</v>
      </c>
      <c r="I108" s="36">
        <f t="shared" si="16"/>
        <v>697.2516986847595</v>
      </c>
      <c r="J108" s="55">
        <f t="shared" si="16"/>
        <v>638.79946047166584</v>
      </c>
    </row>
    <row r="109" spans="1:10" s="22" customFormat="1" ht="9.75" customHeight="1" x14ac:dyDescent="0.2">
      <c r="A109" s="50"/>
      <c r="B109" s="68">
        <v>15</v>
      </c>
      <c r="C109" s="56">
        <f t="shared" si="15"/>
        <v>4.4169513401197014</v>
      </c>
      <c r="D109" s="31">
        <f t="shared" si="13"/>
        <v>1330.4070301565366</v>
      </c>
      <c r="E109" s="35">
        <f t="shared" si="16"/>
        <v>1138.3895206494076</v>
      </c>
      <c r="F109" s="31">
        <f t="shared" si="16"/>
        <v>994.80886038732024</v>
      </c>
      <c r="G109" s="35">
        <f t="shared" si="16"/>
        <v>883.39026802394039</v>
      </c>
      <c r="H109" s="31">
        <f t="shared" si="16"/>
        <v>794.41570865462268</v>
      </c>
      <c r="I109" s="35">
        <f t="shared" si="16"/>
        <v>721.72407518295779</v>
      </c>
      <c r="J109" s="39">
        <f t="shared" si="16"/>
        <v>661.22026049696137</v>
      </c>
    </row>
    <row r="110" spans="1:10" s="22" customFormat="1" ht="9.75" customHeight="1" x14ac:dyDescent="0.2">
      <c r="A110" s="50"/>
      <c r="B110" s="69">
        <v>16</v>
      </c>
      <c r="C110" s="52">
        <f t="shared" si="15"/>
        <v>4.5618077283445695</v>
      </c>
      <c r="D110" s="32">
        <f t="shared" si="13"/>
        <v>1374.0384723929428</v>
      </c>
      <c r="E110" s="36">
        <f t="shared" si="16"/>
        <v>1175.72364132592</v>
      </c>
      <c r="F110" s="32">
        <f t="shared" si="16"/>
        <v>1027.4341730505789</v>
      </c>
      <c r="G110" s="36">
        <f t="shared" si="16"/>
        <v>912.361545668914</v>
      </c>
      <c r="H110" s="32">
        <f t="shared" si="16"/>
        <v>820.46901588931109</v>
      </c>
      <c r="I110" s="36">
        <f t="shared" si="16"/>
        <v>745.39341966414543</v>
      </c>
      <c r="J110" s="55">
        <f t="shared" si="16"/>
        <v>682.90534855457634</v>
      </c>
    </row>
    <row r="111" spans="1:10" s="22" customFormat="1" ht="9.75" customHeight="1" x14ac:dyDescent="0.2">
      <c r="A111" s="46"/>
      <c r="B111" s="67">
        <v>2</v>
      </c>
      <c r="C111" s="51">
        <f>(6*0.37878788)/1.660692*SQRT(B111)</f>
        <v>1.9354111075089873</v>
      </c>
      <c r="D111" s="30">
        <f t="shared" si="13"/>
        <v>582.95515286415275</v>
      </c>
      <c r="E111" s="34">
        <f t="shared" si="16"/>
        <v>498.81729574973895</v>
      </c>
      <c r="F111" s="30">
        <f t="shared" si="16"/>
        <v>435.90340259211422</v>
      </c>
      <c r="G111" s="34">
        <f t="shared" si="16"/>
        <v>387.08222150179745</v>
      </c>
      <c r="H111" s="30">
        <f t="shared" si="16"/>
        <v>348.09552293327107</v>
      </c>
      <c r="I111" s="34">
        <f t="shared" si="16"/>
        <v>316.24364501780838</v>
      </c>
      <c r="J111" s="54">
        <f t="shared" si="16"/>
        <v>289.73220172290229</v>
      </c>
    </row>
    <row r="112" spans="1:10" s="22" customFormat="1" ht="9.75" customHeight="1" x14ac:dyDescent="0.2">
      <c r="A112" s="47"/>
      <c r="B112" s="68">
        <v>3</v>
      </c>
      <c r="C112" s="56">
        <f t="shared" ref="C112:C125" si="17">(6*0.37878788)/1.660692*SQRT(B112)</f>
        <v>2.370384827955947</v>
      </c>
      <c r="D112" s="31">
        <f t="shared" si="13"/>
        <v>713.9713337216707</v>
      </c>
      <c r="E112" s="35">
        <f t="shared" si="16"/>
        <v>610.92392473091411</v>
      </c>
      <c r="F112" s="31">
        <f t="shared" si="16"/>
        <v>533.87045674683486</v>
      </c>
      <c r="G112" s="35">
        <f t="shared" si="16"/>
        <v>474.07696559118938</v>
      </c>
      <c r="H112" s="31">
        <f t="shared" si="16"/>
        <v>426.32820646689692</v>
      </c>
      <c r="I112" s="35">
        <f t="shared" si="16"/>
        <v>387.31778234574296</v>
      </c>
      <c r="J112" s="39">
        <f t="shared" si="16"/>
        <v>354.84802813711781</v>
      </c>
    </row>
    <row r="113" spans="1:10" s="22" customFormat="1" ht="9.75" customHeight="1" x14ac:dyDescent="0.2">
      <c r="A113" s="47"/>
      <c r="B113" s="69">
        <v>4</v>
      </c>
      <c r="C113" s="52">
        <f t="shared" si="17"/>
        <v>2.7370846370067419</v>
      </c>
      <c r="D113" s="32">
        <f t="shared" si="13"/>
        <v>824.42308343576565</v>
      </c>
      <c r="E113" s="36">
        <f t="shared" si="16"/>
        <v>705.43418479555203</v>
      </c>
      <c r="F113" s="32">
        <f t="shared" si="16"/>
        <v>616.46050383034731</v>
      </c>
      <c r="G113" s="36">
        <f t="shared" si="16"/>
        <v>547.4169274013484</v>
      </c>
      <c r="H113" s="32">
        <f t="shared" si="16"/>
        <v>492.28140953358667</v>
      </c>
      <c r="I113" s="36">
        <f t="shared" si="16"/>
        <v>447.23605179848727</v>
      </c>
      <c r="J113" s="55">
        <f t="shared" si="16"/>
        <v>409.74320913274579</v>
      </c>
    </row>
    <row r="114" spans="1:10" s="22" customFormat="1" ht="9.75" customHeight="1" x14ac:dyDescent="0.2">
      <c r="A114" s="47"/>
      <c r="B114" s="68">
        <v>5</v>
      </c>
      <c r="C114" s="56">
        <f t="shared" si="17"/>
        <v>3.060153654258706</v>
      </c>
      <c r="D114" s="31">
        <f t="shared" si="13"/>
        <v>921.7330283911765</v>
      </c>
      <c r="E114" s="35">
        <f t="shared" si="16"/>
        <v>788.6993954275016</v>
      </c>
      <c r="F114" s="31">
        <f t="shared" si="16"/>
        <v>689.22379600421311</v>
      </c>
      <c r="G114" s="35">
        <f t="shared" si="16"/>
        <v>612.03073085174128</v>
      </c>
      <c r="H114" s="31">
        <f t="shared" si="16"/>
        <v>550.3873478882565</v>
      </c>
      <c r="I114" s="35">
        <f t="shared" si="16"/>
        <v>500.02510690501737</v>
      </c>
      <c r="J114" s="39">
        <f t="shared" si="16"/>
        <v>458.10683446986621</v>
      </c>
    </row>
    <row r="115" spans="1:10" s="22" customFormat="1" ht="9.75" customHeight="1" x14ac:dyDescent="0.2">
      <c r="A115" s="47"/>
      <c r="B115" s="69">
        <v>6</v>
      </c>
      <c r="C115" s="52">
        <f t="shared" si="17"/>
        <v>3.3522303717387159</v>
      </c>
      <c r="D115" s="32">
        <f t="shared" si="13"/>
        <v>1009.7079432947939</v>
      </c>
      <c r="E115" s="36">
        <f t="shared" si="16"/>
        <v>863.97689993265874</v>
      </c>
      <c r="F115" s="32">
        <f t="shared" si="16"/>
        <v>755.00684048169285</v>
      </c>
      <c r="G115" s="36">
        <f t="shared" si="16"/>
        <v>670.44607434774321</v>
      </c>
      <c r="H115" s="32">
        <f t="shared" si="16"/>
        <v>602.91913160768274</v>
      </c>
      <c r="I115" s="36">
        <f t="shared" si="16"/>
        <v>547.75006074162025</v>
      </c>
      <c r="J115" s="55">
        <f t="shared" si="16"/>
        <v>501.8308939728617</v>
      </c>
    </row>
    <row r="116" spans="1:10" s="22" customFormat="1" ht="9.75" customHeight="1" x14ac:dyDescent="0.2">
      <c r="A116" s="47"/>
      <c r="B116" s="68">
        <v>7</v>
      </c>
      <c r="C116" s="56">
        <f t="shared" si="17"/>
        <v>3.6208226334276685</v>
      </c>
      <c r="D116" s="31">
        <f t="shared" si="13"/>
        <v>1090.6092269360447</v>
      </c>
      <c r="E116" s="35">
        <f t="shared" ref="E116:J125" si="18">($C116*1000000)/(E$15*$G$13)</f>
        <v>933.20170964630631</v>
      </c>
      <c r="F116" s="31">
        <f t="shared" si="18"/>
        <v>815.50059311433972</v>
      </c>
      <c r="G116" s="35">
        <f t="shared" si="18"/>
        <v>724.1645266855337</v>
      </c>
      <c r="H116" s="31">
        <f t="shared" si="18"/>
        <v>651.22709234310582</v>
      </c>
      <c r="I116" s="35">
        <f t="shared" si="18"/>
        <v>591.63768520059944</v>
      </c>
      <c r="J116" s="39">
        <f t="shared" si="18"/>
        <v>542.03931638138749</v>
      </c>
    </row>
    <row r="117" spans="1:10" s="22" customFormat="1" ht="9.75" customHeight="1" x14ac:dyDescent="0.2">
      <c r="A117" s="47"/>
      <c r="B117" s="69">
        <v>8</v>
      </c>
      <c r="C117" s="52">
        <f t="shared" si="17"/>
        <v>3.8708222150179745</v>
      </c>
      <c r="D117" s="32">
        <f t="shared" si="13"/>
        <v>1165.9103057283055</v>
      </c>
      <c r="E117" s="36">
        <f t="shared" si="18"/>
        <v>997.63459149947789</v>
      </c>
      <c r="F117" s="32">
        <f t="shared" si="18"/>
        <v>871.80680518422844</v>
      </c>
      <c r="G117" s="36">
        <f t="shared" si="18"/>
        <v>774.1644430035949</v>
      </c>
      <c r="H117" s="32">
        <f t="shared" si="18"/>
        <v>696.19104586654214</v>
      </c>
      <c r="I117" s="36">
        <f t="shared" si="18"/>
        <v>632.48729003561675</v>
      </c>
      <c r="J117" s="55">
        <f t="shared" si="18"/>
        <v>579.46440344580458</v>
      </c>
    </row>
    <row r="118" spans="1:10" s="22" customFormat="1" ht="9.75" customHeight="1" x14ac:dyDescent="0.2">
      <c r="A118" s="47"/>
      <c r="B118" s="68">
        <v>9</v>
      </c>
      <c r="C118" s="56">
        <f t="shared" si="17"/>
        <v>4.1056269555101128</v>
      </c>
      <c r="D118" s="31">
        <f t="shared" si="13"/>
        <v>1236.6346251536484</v>
      </c>
      <c r="E118" s="35">
        <f t="shared" si="18"/>
        <v>1058.151277193328</v>
      </c>
      <c r="F118" s="31">
        <f t="shared" si="18"/>
        <v>924.69075574552096</v>
      </c>
      <c r="G118" s="35">
        <f t="shared" si="18"/>
        <v>821.1253911020226</v>
      </c>
      <c r="H118" s="31">
        <f t="shared" si="18"/>
        <v>738.42211430038003</v>
      </c>
      <c r="I118" s="35">
        <f t="shared" si="18"/>
        <v>670.85407769773087</v>
      </c>
      <c r="J118" s="39">
        <f t="shared" si="18"/>
        <v>614.61481369911871</v>
      </c>
    </row>
    <row r="119" spans="1:10" s="22" customFormat="1" ht="9.75" customHeight="1" x14ac:dyDescent="0.2">
      <c r="A119" s="47">
        <v>11006</v>
      </c>
      <c r="B119" s="69">
        <v>10</v>
      </c>
      <c r="C119" s="52">
        <f t="shared" si="17"/>
        <v>4.3277108007982488</v>
      </c>
      <c r="D119" s="32">
        <f t="shared" si="13"/>
        <v>1303.5273496380266</v>
      </c>
      <c r="E119" s="36">
        <f t="shared" si="18"/>
        <v>1115.3893816490331</v>
      </c>
      <c r="F119" s="32">
        <f t="shared" si="18"/>
        <v>974.70963981942532</v>
      </c>
      <c r="G119" s="36">
        <f t="shared" si="18"/>
        <v>865.54216015964971</v>
      </c>
      <c r="H119" s="32">
        <f t="shared" si="18"/>
        <v>778.36525194213107</v>
      </c>
      <c r="I119" s="36">
        <f t="shared" si="18"/>
        <v>707.14228771213209</v>
      </c>
      <c r="J119" s="55">
        <f t="shared" si="18"/>
        <v>647.86089832309108</v>
      </c>
    </row>
    <row r="120" spans="1:10" s="22" customFormat="1" ht="9.75" customHeight="1" x14ac:dyDescent="0.2">
      <c r="A120" s="47"/>
      <c r="B120" s="68">
        <v>11</v>
      </c>
      <c r="C120" s="56">
        <f t="shared" si="17"/>
        <v>4.5389413801987351</v>
      </c>
      <c r="D120" s="31">
        <f t="shared" si="13"/>
        <v>1367.1510181321491</v>
      </c>
      <c r="E120" s="35">
        <f t="shared" si="18"/>
        <v>1169.8302526285399</v>
      </c>
      <c r="F120" s="31">
        <f t="shared" si="18"/>
        <v>1022.2840946393546</v>
      </c>
      <c r="G120" s="35">
        <f t="shared" si="18"/>
        <v>907.78827603974696</v>
      </c>
      <c r="H120" s="31">
        <f t="shared" si="18"/>
        <v>816.35636334509616</v>
      </c>
      <c r="I120" s="35">
        <f t="shared" si="18"/>
        <v>741.65708826776711</v>
      </c>
      <c r="J120" s="39">
        <f t="shared" si="18"/>
        <v>679.48224254472075</v>
      </c>
    </row>
    <row r="121" spans="1:10" s="22" customFormat="1" ht="9.75" customHeight="1" x14ac:dyDescent="0.2">
      <c r="A121" s="47"/>
      <c r="B121" s="69">
        <v>12</v>
      </c>
      <c r="C121" s="52">
        <f t="shared" si="17"/>
        <v>4.7407696559118939</v>
      </c>
      <c r="D121" s="32">
        <f t="shared" si="13"/>
        <v>1427.9426674433414</v>
      </c>
      <c r="E121" s="36">
        <f t="shared" si="18"/>
        <v>1221.8478494618282</v>
      </c>
      <c r="F121" s="32">
        <f t="shared" si="18"/>
        <v>1067.7409134936697</v>
      </c>
      <c r="G121" s="36">
        <f t="shared" si="18"/>
        <v>948.15393118237876</v>
      </c>
      <c r="H121" s="32">
        <f t="shared" si="18"/>
        <v>852.65641293379383</v>
      </c>
      <c r="I121" s="36">
        <f t="shared" si="18"/>
        <v>774.63556469148591</v>
      </c>
      <c r="J121" s="55">
        <f t="shared" si="18"/>
        <v>709.69605627423562</v>
      </c>
    </row>
    <row r="122" spans="1:10" s="22" customFormat="1" ht="9.75" customHeight="1" x14ac:dyDescent="0.2">
      <c r="A122" s="47"/>
      <c r="B122" s="68">
        <v>13</v>
      </c>
      <c r="C122" s="56">
        <f t="shared" si="17"/>
        <v>4.934349502006274</v>
      </c>
      <c r="D122" s="31">
        <f t="shared" si="13"/>
        <v>1486.2498500018896</v>
      </c>
      <c r="E122" s="35">
        <f t="shared" si="18"/>
        <v>1271.7395623727509</v>
      </c>
      <c r="F122" s="31">
        <f t="shared" si="18"/>
        <v>1111.3399779293409</v>
      </c>
      <c r="G122" s="35">
        <f t="shared" si="18"/>
        <v>986.86990040125477</v>
      </c>
      <c r="H122" s="31">
        <f t="shared" si="18"/>
        <v>887.4729320155169</v>
      </c>
      <c r="I122" s="35">
        <f t="shared" si="18"/>
        <v>806.26625849775712</v>
      </c>
      <c r="J122" s="39">
        <f t="shared" si="18"/>
        <v>738.67507515063983</v>
      </c>
    </row>
    <row r="123" spans="1:10" s="22" customFormat="1" ht="9.75" customHeight="1" x14ac:dyDescent="0.2">
      <c r="A123" s="47"/>
      <c r="B123" s="69">
        <v>14</v>
      </c>
      <c r="C123" s="52">
        <f t="shared" si="17"/>
        <v>5.1206164751408734</v>
      </c>
      <c r="D123" s="32">
        <f t="shared" si="13"/>
        <v>1542.3543599821908</v>
      </c>
      <c r="E123" s="36">
        <f t="shared" si="18"/>
        <v>1319.7465142115652</v>
      </c>
      <c r="F123" s="32">
        <f t="shared" si="18"/>
        <v>1153.2919989056022</v>
      </c>
      <c r="G123" s="36">
        <f t="shared" si="18"/>
        <v>1024.1232950281747</v>
      </c>
      <c r="H123" s="32">
        <f t="shared" si="18"/>
        <v>920.97418617641608</v>
      </c>
      <c r="I123" s="36">
        <f t="shared" si="18"/>
        <v>836.70203842171134</v>
      </c>
      <c r="J123" s="55">
        <f t="shared" si="18"/>
        <v>766.55935256599901</v>
      </c>
    </row>
    <row r="124" spans="1:10" s="22" customFormat="1" ht="9.75" customHeight="1" x14ac:dyDescent="0.2">
      <c r="A124" s="47"/>
      <c r="B124" s="68">
        <v>15</v>
      </c>
      <c r="C124" s="56">
        <f t="shared" si="17"/>
        <v>5.3003416081436425</v>
      </c>
      <c r="D124" s="31">
        <f t="shared" si="13"/>
        <v>1596.4884361878442</v>
      </c>
      <c r="E124" s="35">
        <f t="shared" si="18"/>
        <v>1366.0674247792892</v>
      </c>
      <c r="F124" s="31">
        <f t="shared" si="18"/>
        <v>1193.7706324647843</v>
      </c>
      <c r="G124" s="35">
        <f t="shared" si="18"/>
        <v>1060.0683216287284</v>
      </c>
      <c r="H124" s="31">
        <f t="shared" si="18"/>
        <v>953.29885038554721</v>
      </c>
      <c r="I124" s="35">
        <f t="shared" si="18"/>
        <v>866.06889021954942</v>
      </c>
      <c r="J124" s="39">
        <f t="shared" si="18"/>
        <v>793.46431259635369</v>
      </c>
    </row>
    <row r="125" spans="1:10" s="22" customFormat="1" ht="9.75" customHeight="1" x14ac:dyDescent="0.2">
      <c r="A125" s="48"/>
      <c r="B125" s="70">
        <v>16</v>
      </c>
      <c r="C125" s="53">
        <f t="shared" si="17"/>
        <v>5.4741692740134837</v>
      </c>
      <c r="D125" s="33">
        <f t="shared" si="13"/>
        <v>1648.8461668715313</v>
      </c>
      <c r="E125" s="37">
        <f t="shared" si="18"/>
        <v>1410.8683695911041</v>
      </c>
      <c r="F125" s="33">
        <f t="shared" si="18"/>
        <v>1232.9210076606946</v>
      </c>
      <c r="G125" s="37">
        <f t="shared" si="18"/>
        <v>1094.8338548026968</v>
      </c>
      <c r="H125" s="33">
        <f t="shared" si="18"/>
        <v>984.56281906717334</v>
      </c>
      <c r="I125" s="37">
        <f t="shared" si="18"/>
        <v>894.47210359697453</v>
      </c>
      <c r="J125" s="27">
        <f t="shared" si="18"/>
        <v>819.48641826549158</v>
      </c>
    </row>
    <row r="126" spans="1:10" s="22" customFormat="1" ht="9.75" customHeight="1" x14ac:dyDescent="0.2">
      <c r="A126" s="64"/>
      <c r="B126" s="69">
        <v>2</v>
      </c>
      <c r="C126" s="52">
        <f>(8*0.37878788)/1.660692*SQRT(B126)</f>
        <v>2.5805481433453163</v>
      </c>
      <c r="D126" s="32">
        <f t="shared" si="13"/>
        <v>777.27353715220374</v>
      </c>
      <c r="E126" s="36">
        <f t="shared" ref="E126:J135" si="19">($C126*1000000)/(E$15*$G$13)</f>
        <v>665.08972766631871</v>
      </c>
      <c r="F126" s="32">
        <f t="shared" si="19"/>
        <v>581.2045367894857</v>
      </c>
      <c r="G126" s="36">
        <f t="shared" si="19"/>
        <v>516.10962866906323</v>
      </c>
      <c r="H126" s="32">
        <f t="shared" si="19"/>
        <v>464.12736391102811</v>
      </c>
      <c r="I126" s="36">
        <f t="shared" si="19"/>
        <v>421.65819335707783</v>
      </c>
      <c r="J126" s="55">
        <f t="shared" si="19"/>
        <v>386.30960229720307</v>
      </c>
    </row>
    <row r="127" spans="1:10" s="22" customFormat="1" ht="9.75" customHeight="1" x14ac:dyDescent="0.2">
      <c r="A127" s="65"/>
      <c r="B127" s="68">
        <v>3</v>
      </c>
      <c r="C127" s="56">
        <f t="shared" ref="C127:C140" si="20">(8*0.37878788)/1.660692*SQRT(B127)</f>
        <v>3.1605131039412626</v>
      </c>
      <c r="D127" s="31">
        <f t="shared" si="13"/>
        <v>951.96177829556109</v>
      </c>
      <c r="E127" s="35">
        <f t="shared" si="19"/>
        <v>814.56523297455226</v>
      </c>
      <c r="F127" s="31">
        <f t="shared" si="19"/>
        <v>711.8272756624466</v>
      </c>
      <c r="G127" s="35">
        <f t="shared" si="19"/>
        <v>632.10262078825258</v>
      </c>
      <c r="H127" s="31">
        <f t="shared" si="19"/>
        <v>568.4376086225293</v>
      </c>
      <c r="I127" s="35">
        <f t="shared" si="19"/>
        <v>516.42370979432394</v>
      </c>
      <c r="J127" s="39">
        <f t="shared" si="19"/>
        <v>473.13070418282376</v>
      </c>
    </row>
    <row r="128" spans="1:10" s="22" customFormat="1" ht="9.75" customHeight="1" x14ac:dyDescent="0.2">
      <c r="A128" s="65"/>
      <c r="B128" s="69">
        <v>4</v>
      </c>
      <c r="C128" s="52">
        <f t="shared" si="20"/>
        <v>3.6494461826756557</v>
      </c>
      <c r="D128" s="32">
        <f t="shared" ref="D128:D159" si="21">($C128*1000000)/($D$15*$G$13)</f>
        <v>1099.2307779143541</v>
      </c>
      <c r="E128" s="36">
        <f t="shared" si="19"/>
        <v>940.578913060736</v>
      </c>
      <c r="F128" s="32">
        <f t="shared" si="19"/>
        <v>821.94733844046289</v>
      </c>
      <c r="G128" s="36">
        <f t="shared" si="19"/>
        <v>729.88923653513109</v>
      </c>
      <c r="H128" s="32">
        <f t="shared" si="19"/>
        <v>656.37521271144885</v>
      </c>
      <c r="I128" s="36">
        <f t="shared" si="19"/>
        <v>596.3147357313162</v>
      </c>
      <c r="J128" s="55">
        <f t="shared" si="19"/>
        <v>546.32427884366098</v>
      </c>
    </row>
    <row r="129" spans="1:10" s="22" customFormat="1" ht="9.75" customHeight="1" x14ac:dyDescent="0.2">
      <c r="A129" s="65"/>
      <c r="B129" s="68">
        <v>5</v>
      </c>
      <c r="C129" s="56">
        <f t="shared" si="20"/>
        <v>4.0802048723449413</v>
      </c>
      <c r="D129" s="31">
        <f t="shared" si="21"/>
        <v>1228.9773711882353</v>
      </c>
      <c r="E129" s="35">
        <f t="shared" si="19"/>
        <v>1051.5991939033354</v>
      </c>
      <c r="F129" s="31">
        <f t="shared" si="19"/>
        <v>918.9650613389507</v>
      </c>
      <c r="G129" s="35">
        <f t="shared" si="19"/>
        <v>816.04097446898822</v>
      </c>
      <c r="H129" s="31">
        <f t="shared" si="19"/>
        <v>733.84979718434192</v>
      </c>
      <c r="I129" s="35">
        <f t="shared" si="19"/>
        <v>666.70014254002308</v>
      </c>
      <c r="J129" s="39">
        <f t="shared" si="19"/>
        <v>610.80911262648817</v>
      </c>
    </row>
    <row r="130" spans="1:10" s="22" customFormat="1" ht="9.75" customHeight="1" x14ac:dyDescent="0.2">
      <c r="A130" s="65"/>
      <c r="B130" s="69">
        <v>6</v>
      </c>
      <c r="C130" s="52">
        <f t="shared" si="20"/>
        <v>4.4696404956516211</v>
      </c>
      <c r="D130" s="32">
        <f t="shared" si="21"/>
        <v>1346.277257726392</v>
      </c>
      <c r="E130" s="36">
        <f t="shared" si="19"/>
        <v>1151.9691999102117</v>
      </c>
      <c r="F130" s="32">
        <f t="shared" si="19"/>
        <v>1006.6757873089238</v>
      </c>
      <c r="G130" s="36">
        <f t="shared" si="19"/>
        <v>893.92809913032431</v>
      </c>
      <c r="H130" s="32">
        <f t="shared" si="19"/>
        <v>803.89217547691032</v>
      </c>
      <c r="I130" s="36">
        <f t="shared" si="19"/>
        <v>730.33341432216037</v>
      </c>
      <c r="J130" s="55">
        <f t="shared" si="19"/>
        <v>669.10785863048227</v>
      </c>
    </row>
    <row r="131" spans="1:10" s="22" customFormat="1" ht="9.75" customHeight="1" x14ac:dyDescent="0.2">
      <c r="A131" s="65"/>
      <c r="B131" s="68">
        <v>7</v>
      </c>
      <c r="C131" s="56">
        <f t="shared" si="20"/>
        <v>4.8277635112368911</v>
      </c>
      <c r="D131" s="31">
        <f t="shared" si="21"/>
        <v>1454.1456359147262</v>
      </c>
      <c r="E131" s="35">
        <f t="shared" si="19"/>
        <v>1244.2689461950749</v>
      </c>
      <c r="F131" s="31">
        <f t="shared" si="19"/>
        <v>1087.3341241524529</v>
      </c>
      <c r="G131" s="35">
        <f t="shared" si="19"/>
        <v>965.55270224737819</v>
      </c>
      <c r="H131" s="31">
        <f t="shared" si="19"/>
        <v>868.30278979080776</v>
      </c>
      <c r="I131" s="35">
        <f t="shared" si="19"/>
        <v>788.85024693413254</v>
      </c>
      <c r="J131" s="39">
        <f t="shared" si="19"/>
        <v>722.71908850851662</v>
      </c>
    </row>
    <row r="132" spans="1:10" s="22" customFormat="1" ht="9.75" customHeight="1" x14ac:dyDescent="0.2">
      <c r="A132" s="65"/>
      <c r="B132" s="69">
        <v>8</v>
      </c>
      <c r="C132" s="52">
        <f t="shared" si="20"/>
        <v>5.1610962866906327</v>
      </c>
      <c r="D132" s="32">
        <f t="shared" si="21"/>
        <v>1554.5470743044075</v>
      </c>
      <c r="E132" s="36">
        <f t="shared" si="19"/>
        <v>1330.1794553326374</v>
      </c>
      <c r="F132" s="32">
        <f t="shared" si="19"/>
        <v>1162.4090735789714</v>
      </c>
      <c r="G132" s="36">
        <f t="shared" si="19"/>
        <v>1032.2192573381265</v>
      </c>
      <c r="H132" s="32">
        <f t="shared" si="19"/>
        <v>928.25472782205622</v>
      </c>
      <c r="I132" s="36">
        <f t="shared" si="19"/>
        <v>843.31638671415567</v>
      </c>
      <c r="J132" s="55">
        <f t="shared" si="19"/>
        <v>772.61920459440614</v>
      </c>
    </row>
    <row r="133" spans="1:10" s="22" customFormat="1" ht="9.75" customHeight="1" x14ac:dyDescent="0.2">
      <c r="A133" s="65"/>
      <c r="B133" s="68">
        <v>9</v>
      </c>
      <c r="C133" s="56">
        <f t="shared" si="20"/>
        <v>5.4741692740134837</v>
      </c>
      <c r="D133" s="31">
        <f t="shared" si="21"/>
        <v>1648.8461668715313</v>
      </c>
      <c r="E133" s="35">
        <f t="shared" si="19"/>
        <v>1410.8683695911041</v>
      </c>
      <c r="F133" s="31">
        <f t="shared" si="19"/>
        <v>1232.9210076606946</v>
      </c>
      <c r="G133" s="35">
        <f t="shared" si="19"/>
        <v>1094.8338548026968</v>
      </c>
      <c r="H133" s="31">
        <f t="shared" si="19"/>
        <v>984.56281906717334</v>
      </c>
      <c r="I133" s="35">
        <f t="shared" si="19"/>
        <v>894.47210359697453</v>
      </c>
      <c r="J133" s="39">
        <f t="shared" si="19"/>
        <v>819.48641826549158</v>
      </c>
    </row>
    <row r="134" spans="1:10" s="22" customFormat="1" ht="9.75" customHeight="1" x14ac:dyDescent="0.2">
      <c r="A134" s="65">
        <v>11008</v>
      </c>
      <c r="B134" s="69">
        <v>10</v>
      </c>
      <c r="C134" s="52">
        <f t="shared" si="20"/>
        <v>5.7702810677309984</v>
      </c>
      <c r="D134" s="32">
        <f t="shared" si="21"/>
        <v>1738.0364661840358</v>
      </c>
      <c r="E134" s="36">
        <f t="shared" si="19"/>
        <v>1487.185842198711</v>
      </c>
      <c r="F134" s="32">
        <f t="shared" si="19"/>
        <v>1299.6128530925673</v>
      </c>
      <c r="G134" s="36">
        <f t="shared" si="19"/>
        <v>1154.0562135461996</v>
      </c>
      <c r="H134" s="32">
        <f t="shared" si="19"/>
        <v>1037.8203359228414</v>
      </c>
      <c r="I134" s="36">
        <f t="shared" si="19"/>
        <v>942.85638361617623</v>
      </c>
      <c r="J134" s="55">
        <f t="shared" si="19"/>
        <v>863.81453109745485</v>
      </c>
    </row>
    <row r="135" spans="1:10" s="22" customFormat="1" ht="9.75" customHeight="1" x14ac:dyDescent="0.2">
      <c r="A135" s="65"/>
      <c r="B135" s="68">
        <v>11</v>
      </c>
      <c r="C135" s="56">
        <f t="shared" si="20"/>
        <v>6.0519218402649804</v>
      </c>
      <c r="D135" s="31">
        <f t="shared" si="21"/>
        <v>1822.868024176199</v>
      </c>
      <c r="E135" s="35">
        <f t="shared" si="19"/>
        <v>1559.7736701713868</v>
      </c>
      <c r="F135" s="31">
        <f t="shared" si="19"/>
        <v>1363.0454595191397</v>
      </c>
      <c r="G135" s="35">
        <f t="shared" si="19"/>
        <v>1210.384368052996</v>
      </c>
      <c r="H135" s="31">
        <f t="shared" si="19"/>
        <v>1088.475151126795</v>
      </c>
      <c r="I135" s="35">
        <f t="shared" si="19"/>
        <v>988.8761176903563</v>
      </c>
      <c r="J135" s="39">
        <f t="shared" si="19"/>
        <v>905.97632339296115</v>
      </c>
    </row>
    <row r="136" spans="1:10" s="22" customFormat="1" ht="9.75" customHeight="1" x14ac:dyDescent="0.2">
      <c r="A136" s="65"/>
      <c r="B136" s="69">
        <v>12</v>
      </c>
      <c r="C136" s="52">
        <f t="shared" si="20"/>
        <v>6.3210262078825252</v>
      </c>
      <c r="D136" s="32">
        <f t="shared" si="21"/>
        <v>1903.9235565911222</v>
      </c>
      <c r="E136" s="36">
        <f t="shared" ref="E136:J145" si="22">($C136*1000000)/(E$15*$G$13)</f>
        <v>1629.1304659491045</v>
      </c>
      <c r="F136" s="32">
        <f t="shared" si="22"/>
        <v>1423.6545513248932</v>
      </c>
      <c r="G136" s="36">
        <f t="shared" si="22"/>
        <v>1264.2052415765052</v>
      </c>
      <c r="H136" s="32">
        <f t="shared" si="22"/>
        <v>1136.8752172450586</v>
      </c>
      <c r="I136" s="36">
        <f t="shared" si="22"/>
        <v>1032.8474195886479</v>
      </c>
      <c r="J136" s="55">
        <f t="shared" si="22"/>
        <v>946.26140836564753</v>
      </c>
    </row>
    <row r="137" spans="1:10" s="22" customFormat="1" ht="9.75" customHeight="1" x14ac:dyDescent="0.2">
      <c r="A137" s="65"/>
      <c r="B137" s="68">
        <v>13</v>
      </c>
      <c r="C137" s="56">
        <f t="shared" si="20"/>
        <v>6.579132669341698</v>
      </c>
      <c r="D137" s="31">
        <f t="shared" si="21"/>
        <v>1981.6664666691863</v>
      </c>
      <c r="E137" s="35">
        <f t="shared" si="22"/>
        <v>1695.6527498303346</v>
      </c>
      <c r="F137" s="31">
        <f t="shared" si="22"/>
        <v>1481.7866372391213</v>
      </c>
      <c r="G137" s="35">
        <f t="shared" si="22"/>
        <v>1315.8265338683398</v>
      </c>
      <c r="H137" s="31">
        <f t="shared" si="22"/>
        <v>1183.2972426873557</v>
      </c>
      <c r="I137" s="35">
        <f t="shared" si="22"/>
        <v>1075.0216779970094</v>
      </c>
      <c r="J137" s="39">
        <f t="shared" si="22"/>
        <v>984.90010020085299</v>
      </c>
    </row>
    <row r="138" spans="1:10" s="22" customFormat="1" ht="9.75" customHeight="1" x14ac:dyDescent="0.2">
      <c r="A138" s="65"/>
      <c r="B138" s="69">
        <v>14</v>
      </c>
      <c r="C138" s="52">
        <f t="shared" si="20"/>
        <v>6.8274886335211651</v>
      </c>
      <c r="D138" s="32">
        <f t="shared" si="21"/>
        <v>2056.4724799762544</v>
      </c>
      <c r="E138" s="36">
        <f t="shared" si="22"/>
        <v>1759.6620189487537</v>
      </c>
      <c r="F138" s="32">
        <f t="shared" si="22"/>
        <v>1537.7226652074696</v>
      </c>
      <c r="G138" s="36">
        <f t="shared" si="22"/>
        <v>1365.4977267042329</v>
      </c>
      <c r="H138" s="32">
        <f t="shared" si="22"/>
        <v>1227.9655815685549</v>
      </c>
      <c r="I138" s="36">
        <f t="shared" si="22"/>
        <v>1115.6027178956151</v>
      </c>
      <c r="J138" s="55">
        <f t="shared" si="22"/>
        <v>1022.0791367546653</v>
      </c>
    </row>
    <row r="139" spans="1:10" s="22" customFormat="1" ht="9.75" customHeight="1" x14ac:dyDescent="0.2">
      <c r="A139" s="65"/>
      <c r="B139" s="68">
        <v>15</v>
      </c>
      <c r="C139" s="56">
        <f t="shared" si="20"/>
        <v>7.0671221441915231</v>
      </c>
      <c r="D139" s="31">
        <f t="shared" si="21"/>
        <v>2128.6512482504586</v>
      </c>
      <c r="E139" s="35">
        <f t="shared" si="22"/>
        <v>1821.4232330390523</v>
      </c>
      <c r="F139" s="31">
        <f t="shared" si="22"/>
        <v>1591.6941766197124</v>
      </c>
      <c r="G139" s="35">
        <f t="shared" si="22"/>
        <v>1413.4244288383047</v>
      </c>
      <c r="H139" s="31">
        <f t="shared" si="22"/>
        <v>1271.0651338473963</v>
      </c>
      <c r="I139" s="35">
        <f t="shared" si="22"/>
        <v>1154.7585202927326</v>
      </c>
      <c r="J139" s="39">
        <f t="shared" si="22"/>
        <v>1057.9524167951381</v>
      </c>
    </row>
    <row r="140" spans="1:10" s="22" customFormat="1" ht="9.75" customHeight="1" x14ac:dyDescent="0.2">
      <c r="A140" s="66"/>
      <c r="B140" s="69">
        <v>16</v>
      </c>
      <c r="C140" s="52">
        <f t="shared" si="20"/>
        <v>7.2988923653513114</v>
      </c>
      <c r="D140" s="32">
        <f t="shared" si="21"/>
        <v>2198.4615558287082</v>
      </c>
      <c r="E140" s="36">
        <f t="shared" si="22"/>
        <v>1881.157826121472</v>
      </c>
      <c r="F140" s="32">
        <f t="shared" si="22"/>
        <v>1643.8946768809258</v>
      </c>
      <c r="G140" s="36">
        <f t="shared" si="22"/>
        <v>1459.7784730702622</v>
      </c>
      <c r="H140" s="32">
        <f t="shared" si="22"/>
        <v>1312.7504254228977</v>
      </c>
      <c r="I140" s="36">
        <f t="shared" si="22"/>
        <v>1192.6294714626324</v>
      </c>
      <c r="J140" s="55">
        <f t="shared" si="22"/>
        <v>1092.648557687322</v>
      </c>
    </row>
    <row r="141" spans="1:10" s="22" customFormat="1" ht="9.75" customHeight="1" x14ac:dyDescent="0.2">
      <c r="A141" s="42"/>
      <c r="B141" s="67">
        <v>1</v>
      </c>
      <c r="C141" s="51">
        <f>(10*0.37878788)/1.660692*SQRT(B141)</f>
        <v>2.2809038641722847</v>
      </c>
      <c r="D141" s="30">
        <f t="shared" si="21"/>
        <v>687.01923619647141</v>
      </c>
      <c r="E141" s="34">
        <f t="shared" si="22"/>
        <v>587.86182066295999</v>
      </c>
      <c r="F141" s="30">
        <f t="shared" si="22"/>
        <v>513.71708652528946</v>
      </c>
      <c r="G141" s="34">
        <f t="shared" si="22"/>
        <v>456.180772834457</v>
      </c>
      <c r="H141" s="30">
        <f t="shared" si="22"/>
        <v>410.23450794465555</v>
      </c>
      <c r="I141" s="34">
        <f t="shared" si="22"/>
        <v>372.69670983207271</v>
      </c>
      <c r="J141" s="54">
        <f t="shared" si="22"/>
        <v>341.45267427728817</v>
      </c>
    </row>
    <row r="142" spans="1:10" s="22" customFormat="1" ht="9.75" customHeight="1" x14ac:dyDescent="0.2">
      <c r="A142" s="43"/>
      <c r="B142" s="68">
        <v>2</v>
      </c>
      <c r="C142" s="56">
        <f>(10*0.37878788)/1.660692*SQRT(B142)</f>
        <v>3.225685179181645</v>
      </c>
      <c r="D142" s="31">
        <f t="shared" si="21"/>
        <v>971.59192144025451</v>
      </c>
      <c r="E142" s="35">
        <f t="shared" si="22"/>
        <v>831.36215958289824</v>
      </c>
      <c r="F142" s="31">
        <f t="shared" si="22"/>
        <v>726.50567098685701</v>
      </c>
      <c r="G142" s="35">
        <f t="shared" si="22"/>
        <v>645.13703583632901</v>
      </c>
      <c r="H142" s="31">
        <f t="shared" si="22"/>
        <v>580.1592048887851</v>
      </c>
      <c r="I142" s="35">
        <f t="shared" si="22"/>
        <v>527.07274169634729</v>
      </c>
      <c r="J142" s="39">
        <f t="shared" si="22"/>
        <v>482.88700287150374</v>
      </c>
    </row>
    <row r="143" spans="1:10" s="22" customFormat="1" ht="9.75" customHeight="1" x14ac:dyDescent="0.2">
      <c r="A143" s="43">
        <v>11010</v>
      </c>
      <c r="B143" s="69">
        <v>3</v>
      </c>
      <c r="C143" s="52">
        <f>(10*0.37878788)/1.660692*SQRT(B143)</f>
        <v>3.9506413799265783</v>
      </c>
      <c r="D143" s="32">
        <f t="shared" si="21"/>
        <v>1189.9522228694511</v>
      </c>
      <c r="E143" s="36">
        <f t="shared" si="22"/>
        <v>1018.2065412181903</v>
      </c>
      <c r="F143" s="32">
        <f t="shared" si="22"/>
        <v>889.7840945780581</v>
      </c>
      <c r="G143" s="36">
        <f t="shared" si="22"/>
        <v>790.12827598531567</v>
      </c>
      <c r="H143" s="32">
        <f t="shared" si="22"/>
        <v>710.54701077816151</v>
      </c>
      <c r="I143" s="36">
        <f t="shared" si="22"/>
        <v>645.52963724290487</v>
      </c>
      <c r="J143" s="55">
        <f t="shared" si="22"/>
        <v>591.41338022852972</v>
      </c>
    </row>
    <row r="144" spans="1:10" s="22" customFormat="1" ht="9.75" customHeight="1" x14ac:dyDescent="0.2">
      <c r="A144" s="43"/>
      <c r="B144" s="68">
        <v>4</v>
      </c>
      <c r="C144" s="56">
        <f>(10*0.37878788)/1.660692*SQRT(B144)</f>
        <v>4.5618077283445695</v>
      </c>
      <c r="D144" s="31">
        <f t="shared" si="21"/>
        <v>1374.0384723929428</v>
      </c>
      <c r="E144" s="35">
        <f t="shared" si="22"/>
        <v>1175.72364132592</v>
      </c>
      <c r="F144" s="31">
        <f t="shared" si="22"/>
        <v>1027.4341730505789</v>
      </c>
      <c r="G144" s="35">
        <f t="shared" si="22"/>
        <v>912.361545668914</v>
      </c>
      <c r="H144" s="31">
        <f t="shared" si="22"/>
        <v>820.46901588931109</v>
      </c>
      <c r="I144" s="35">
        <f t="shared" si="22"/>
        <v>745.39341966414543</v>
      </c>
      <c r="J144" s="39">
        <f t="shared" si="22"/>
        <v>682.90534855457634</v>
      </c>
    </row>
    <row r="145" spans="1:10" s="22" customFormat="1" ht="9.75" customHeight="1" x14ac:dyDescent="0.2">
      <c r="A145" s="44"/>
      <c r="B145" s="70">
        <v>5</v>
      </c>
      <c r="C145" s="53">
        <f>(10*0.37878788)/1.660692*SQRT(B145)</f>
        <v>5.1002560904311762</v>
      </c>
      <c r="D145" s="33">
        <f t="shared" si="21"/>
        <v>1536.2217139852939</v>
      </c>
      <c r="E145" s="37">
        <f t="shared" si="22"/>
        <v>1314.4989923791691</v>
      </c>
      <c r="F145" s="33">
        <f t="shared" si="22"/>
        <v>1148.7063266736884</v>
      </c>
      <c r="G145" s="37">
        <f t="shared" si="22"/>
        <v>1020.0512180862353</v>
      </c>
      <c r="H145" s="33">
        <f t="shared" si="22"/>
        <v>917.31224648042735</v>
      </c>
      <c r="I145" s="37">
        <f t="shared" si="22"/>
        <v>833.37517817502874</v>
      </c>
      <c r="J145" s="27">
        <f t="shared" si="22"/>
        <v>763.51139078311019</v>
      </c>
    </row>
    <row r="146" spans="1:10" s="22" customFormat="1" ht="9.75" customHeight="1" x14ac:dyDescent="0.2">
      <c r="A146" s="43"/>
      <c r="B146" s="69">
        <v>1</v>
      </c>
      <c r="C146" s="52">
        <f>(15*0.37878788)/1.660692*SQRT(B146)</f>
        <v>3.4213557962584273</v>
      </c>
      <c r="D146" s="32">
        <f t="shared" si="21"/>
        <v>1030.5288542947069</v>
      </c>
      <c r="E146" s="36">
        <f t="shared" ref="E146:J155" si="23">($C146*1000000)/(E$15*$G$13)</f>
        <v>881.79273099444003</v>
      </c>
      <c r="F146" s="32">
        <f t="shared" si="23"/>
        <v>770.57562978793408</v>
      </c>
      <c r="G146" s="36">
        <f t="shared" si="23"/>
        <v>684.27115925168539</v>
      </c>
      <c r="H146" s="32">
        <f t="shared" si="23"/>
        <v>615.35176191698326</v>
      </c>
      <c r="I146" s="36">
        <f t="shared" si="23"/>
        <v>559.04506474810898</v>
      </c>
      <c r="J146" s="55">
        <f t="shared" si="23"/>
        <v>512.17901141593222</v>
      </c>
    </row>
    <row r="147" spans="1:10" s="22" customFormat="1" ht="9.75" customHeight="1" x14ac:dyDescent="0.2">
      <c r="A147" s="43"/>
      <c r="B147" s="68">
        <v>2</v>
      </c>
      <c r="C147" s="56">
        <f>(15*0.37878788)/1.660692*SQRT(B147)</f>
        <v>4.8385277687724679</v>
      </c>
      <c r="D147" s="31">
        <f t="shared" si="21"/>
        <v>1457.3878821603819</v>
      </c>
      <c r="E147" s="35">
        <f t="shared" si="23"/>
        <v>1247.0432393743474</v>
      </c>
      <c r="F147" s="31">
        <f t="shared" si="23"/>
        <v>1089.7585064802856</v>
      </c>
      <c r="G147" s="35">
        <f t="shared" si="23"/>
        <v>967.70555375449362</v>
      </c>
      <c r="H147" s="31">
        <f t="shared" si="23"/>
        <v>870.23880733317765</v>
      </c>
      <c r="I147" s="35">
        <f t="shared" si="23"/>
        <v>790.60911254452094</v>
      </c>
      <c r="J147" s="39">
        <f t="shared" si="23"/>
        <v>724.33050430725564</v>
      </c>
    </row>
    <row r="148" spans="1:10" s="22" customFormat="1" ht="9.75" customHeight="1" x14ac:dyDescent="0.2">
      <c r="A148" s="43">
        <v>11015</v>
      </c>
      <c r="B148" s="69">
        <v>3</v>
      </c>
      <c r="C148" s="52">
        <f>(15*0.37878788)/1.660692*SQRT(B148)</f>
        <v>5.9259620698898683</v>
      </c>
      <c r="D148" s="32">
        <f t="shared" si="21"/>
        <v>1784.9283343041773</v>
      </c>
      <c r="E148" s="36">
        <f t="shared" si="23"/>
        <v>1527.3098118272858</v>
      </c>
      <c r="F148" s="32">
        <f t="shared" si="23"/>
        <v>1334.6761418670876</v>
      </c>
      <c r="G148" s="36">
        <f t="shared" si="23"/>
        <v>1185.1924139779737</v>
      </c>
      <c r="H148" s="32">
        <f t="shared" si="23"/>
        <v>1065.8205161672427</v>
      </c>
      <c r="I148" s="36">
        <f t="shared" si="23"/>
        <v>968.29445586435759</v>
      </c>
      <c r="J148" s="55">
        <f t="shared" si="23"/>
        <v>887.12007034279475</v>
      </c>
    </row>
    <row r="149" spans="1:10" s="22" customFormat="1" ht="9.75" customHeight="1" x14ac:dyDescent="0.2">
      <c r="A149" s="43" t="s">
        <v>5</v>
      </c>
      <c r="B149" s="68">
        <v>4</v>
      </c>
      <c r="C149" s="56">
        <f>(15*0.37878788)/1.660692*SQRT(B149)</f>
        <v>6.8427115925168547</v>
      </c>
      <c r="D149" s="31">
        <f t="shared" si="21"/>
        <v>2061.0577085894138</v>
      </c>
      <c r="E149" s="35">
        <f t="shared" si="23"/>
        <v>1763.5854619888801</v>
      </c>
      <c r="F149" s="31">
        <f t="shared" si="23"/>
        <v>1541.1512595758682</v>
      </c>
      <c r="G149" s="35">
        <f t="shared" si="23"/>
        <v>1368.5423185033708</v>
      </c>
      <c r="H149" s="31">
        <f t="shared" si="23"/>
        <v>1230.7035238339665</v>
      </c>
      <c r="I149" s="35">
        <f t="shared" si="23"/>
        <v>1118.090129496218</v>
      </c>
      <c r="J149" s="39">
        <f t="shared" si="23"/>
        <v>1024.3580228318644</v>
      </c>
    </row>
    <row r="150" spans="1:10" s="22" customFormat="1" ht="9.75" customHeight="1" x14ac:dyDescent="0.2">
      <c r="A150" s="43"/>
      <c r="B150" s="69">
        <v>5</v>
      </c>
      <c r="C150" s="52">
        <f>(15*0.37878788)/1.660692*SQRT(B150)</f>
        <v>7.6503841356467648</v>
      </c>
      <c r="D150" s="32">
        <f t="shared" si="21"/>
        <v>2304.3325709779415</v>
      </c>
      <c r="E150" s="36">
        <f t="shared" si="23"/>
        <v>1971.7484885687538</v>
      </c>
      <c r="F150" s="32">
        <f t="shared" si="23"/>
        <v>1723.0594900105327</v>
      </c>
      <c r="G150" s="36">
        <f t="shared" si="23"/>
        <v>1530.076827129353</v>
      </c>
      <c r="H150" s="32">
        <f t="shared" si="23"/>
        <v>1375.9683697206412</v>
      </c>
      <c r="I150" s="36">
        <f t="shared" si="23"/>
        <v>1250.0627672625433</v>
      </c>
      <c r="J150" s="55">
        <f t="shared" si="23"/>
        <v>1145.2670861746653</v>
      </c>
    </row>
    <row r="151" spans="1:10" s="22" customFormat="1" ht="9.75" customHeight="1" x14ac:dyDescent="0.2">
      <c r="A151" s="42"/>
      <c r="B151" s="67">
        <v>1</v>
      </c>
      <c r="C151" s="51">
        <f>(20*0.37878788)/1.660692*SQRT(B151)</f>
        <v>4.5618077283445695</v>
      </c>
      <c r="D151" s="30">
        <f t="shared" si="21"/>
        <v>1374.0384723929428</v>
      </c>
      <c r="E151" s="34">
        <f t="shared" si="23"/>
        <v>1175.72364132592</v>
      </c>
      <c r="F151" s="30">
        <f t="shared" si="23"/>
        <v>1027.4341730505789</v>
      </c>
      <c r="G151" s="34">
        <f t="shared" si="23"/>
        <v>912.361545668914</v>
      </c>
      <c r="H151" s="30">
        <f t="shared" si="23"/>
        <v>820.46901588931109</v>
      </c>
      <c r="I151" s="34">
        <f t="shared" si="23"/>
        <v>745.39341966414543</v>
      </c>
      <c r="J151" s="54">
        <f t="shared" si="23"/>
        <v>682.90534855457634</v>
      </c>
    </row>
    <row r="152" spans="1:10" s="22" customFormat="1" ht="9.75" customHeight="1" x14ac:dyDescent="0.2">
      <c r="A152" s="43"/>
      <c r="B152" s="68">
        <v>2</v>
      </c>
      <c r="C152" s="56">
        <f>(20*0.37878788)/1.660692*SQRT(B152)</f>
        <v>6.45137035836329</v>
      </c>
      <c r="D152" s="31">
        <f t="shared" si="21"/>
        <v>1943.183842880509</v>
      </c>
      <c r="E152" s="35">
        <f t="shared" si="23"/>
        <v>1662.7243191657965</v>
      </c>
      <c r="F152" s="31">
        <f t="shared" si="23"/>
        <v>1453.011341973714</v>
      </c>
      <c r="G152" s="35">
        <f t="shared" si="23"/>
        <v>1290.274071672658</v>
      </c>
      <c r="H152" s="31">
        <f t="shared" si="23"/>
        <v>1160.3184097775702</v>
      </c>
      <c r="I152" s="35">
        <f t="shared" si="23"/>
        <v>1054.1454833926946</v>
      </c>
      <c r="J152" s="39">
        <f t="shared" si="23"/>
        <v>965.77400574300748</v>
      </c>
    </row>
    <row r="153" spans="1:10" s="22" customFormat="1" ht="9.75" customHeight="1" x14ac:dyDescent="0.2">
      <c r="A153" s="43">
        <v>11020</v>
      </c>
      <c r="B153" s="69">
        <v>3</v>
      </c>
      <c r="C153" s="52">
        <f>(20*0.37878788)/1.660692*SQRT(B153)</f>
        <v>7.9012827598531565</v>
      </c>
      <c r="D153" s="32">
        <f t="shared" si="21"/>
        <v>2379.9044457389023</v>
      </c>
      <c r="E153" s="36">
        <f t="shared" si="23"/>
        <v>2036.4130824363806</v>
      </c>
      <c r="F153" s="32">
        <f t="shared" si="23"/>
        <v>1779.5681891561162</v>
      </c>
      <c r="G153" s="36">
        <f t="shared" si="23"/>
        <v>1580.2565519706313</v>
      </c>
      <c r="H153" s="32">
        <f t="shared" si="23"/>
        <v>1421.094021556323</v>
      </c>
      <c r="I153" s="36">
        <f t="shared" si="23"/>
        <v>1291.0592744858097</v>
      </c>
      <c r="J153" s="55">
        <f t="shared" si="23"/>
        <v>1182.8267604570594</v>
      </c>
    </row>
    <row r="154" spans="1:10" s="22" customFormat="1" ht="9.75" customHeight="1" x14ac:dyDescent="0.2">
      <c r="A154" s="43"/>
      <c r="B154" s="68">
        <v>4</v>
      </c>
      <c r="C154" s="56">
        <f>(20*0.37878788)/1.660692*SQRT(B154)</f>
        <v>9.123615456689139</v>
      </c>
      <c r="D154" s="31">
        <f t="shared" si="21"/>
        <v>2748.0769447858856</v>
      </c>
      <c r="E154" s="35">
        <f t="shared" si="23"/>
        <v>2351.4472826518399</v>
      </c>
      <c r="F154" s="31">
        <f t="shared" si="23"/>
        <v>2054.8683461011578</v>
      </c>
      <c r="G154" s="35">
        <f t="shared" si="23"/>
        <v>1824.723091337828</v>
      </c>
      <c r="H154" s="31">
        <f t="shared" si="23"/>
        <v>1640.9380317786222</v>
      </c>
      <c r="I154" s="35">
        <f t="shared" si="23"/>
        <v>1490.7868393282909</v>
      </c>
      <c r="J154" s="39">
        <f t="shared" si="23"/>
        <v>1365.8106971091527</v>
      </c>
    </row>
    <row r="155" spans="1:10" s="22" customFormat="1" ht="9.75" customHeight="1" x14ac:dyDescent="0.2">
      <c r="A155" s="44"/>
      <c r="B155" s="70">
        <v>5</v>
      </c>
      <c r="C155" s="53">
        <f>(20*0.37878788)/1.660692*SQRT(B155)</f>
        <v>10.200512180862352</v>
      </c>
      <c r="D155" s="33">
        <f t="shared" si="21"/>
        <v>3072.4434279705879</v>
      </c>
      <c r="E155" s="37">
        <f t="shared" si="23"/>
        <v>2628.9979847583381</v>
      </c>
      <c r="F155" s="33">
        <f t="shared" si="23"/>
        <v>2297.4126533473768</v>
      </c>
      <c r="G155" s="37">
        <f t="shared" si="23"/>
        <v>2040.1024361724706</v>
      </c>
      <c r="H155" s="33">
        <f t="shared" si="23"/>
        <v>1834.6244929608547</v>
      </c>
      <c r="I155" s="37">
        <f t="shared" si="23"/>
        <v>1666.7503563500575</v>
      </c>
      <c r="J155" s="27">
        <f t="shared" si="23"/>
        <v>1527.0227815662204</v>
      </c>
    </row>
    <row r="156" spans="1:10" s="22" customFormat="1" ht="9.75" customHeight="1" x14ac:dyDescent="0.2">
      <c r="A156" s="43"/>
      <c r="B156" s="69">
        <v>1</v>
      </c>
      <c r="C156" s="52">
        <f>(30*0.37878788)/1.660692*SQRT(B156)</f>
        <v>6.8427115925168547</v>
      </c>
      <c r="D156" s="32">
        <f t="shared" si="21"/>
        <v>2061.0577085894138</v>
      </c>
      <c r="E156" s="36">
        <f t="shared" ref="E156:J165" si="24">($C156*1000000)/(E$15*$G$13)</f>
        <v>1763.5854619888801</v>
      </c>
      <c r="F156" s="32">
        <f t="shared" si="24"/>
        <v>1541.1512595758682</v>
      </c>
      <c r="G156" s="36">
        <f t="shared" si="24"/>
        <v>1368.5423185033708</v>
      </c>
      <c r="H156" s="32">
        <f t="shared" si="24"/>
        <v>1230.7035238339665</v>
      </c>
      <c r="I156" s="36">
        <f t="shared" si="24"/>
        <v>1118.090129496218</v>
      </c>
      <c r="J156" s="55">
        <f t="shared" si="24"/>
        <v>1024.3580228318644</v>
      </c>
    </row>
    <row r="157" spans="1:10" s="22" customFormat="1" ht="9.75" customHeight="1" x14ac:dyDescent="0.2">
      <c r="A157" s="43"/>
      <c r="B157" s="68">
        <v>2</v>
      </c>
      <c r="C157" s="56">
        <f>(30*0.37878788)/1.660692*SQRT(B157)</f>
        <v>9.6770555375449359</v>
      </c>
      <c r="D157" s="31">
        <f t="shared" si="21"/>
        <v>2914.7757643207638</v>
      </c>
      <c r="E157" s="35">
        <f t="shared" si="24"/>
        <v>2494.0864787486948</v>
      </c>
      <c r="F157" s="31">
        <f t="shared" si="24"/>
        <v>2179.5170129605713</v>
      </c>
      <c r="G157" s="35">
        <f t="shared" si="24"/>
        <v>1935.4111075089872</v>
      </c>
      <c r="H157" s="31">
        <f t="shared" si="24"/>
        <v>1740.4776146663553</v>
      </c>
      <c r="I157" s="35">
        <f t="shared" si="24"/>
        <v>1581.2182250890419</v>
      </c>
      <c r="J157" s="39">
        <f t="shared" si="24"/>
        <v>1448.6610086145113</v>
      </c>
    </row>
    <row r="158" spans="1:10" s="22" customFormat="1" ht="9.75" customHeight="1" x14ac:dyDescent="0.2">
      <c r="A158" s="43">
        <v>11030</v>
      </c>
      <c r="B158" s="69">
        <v>3</v>
      </c>
      <c r="C158" s="52">
        <f>(30*0.37878788)/1.660692*SQRT(B158)</f>
        <v>11.851924139779737</v>
      </c>
      <c r="D158" s="32">
        <f t="shared" si="21"/>
        <v>3569.8566686083545</v>
      </c>
      <c r="E158" s="36">
        <f t="shared" si="24"/>
        <v>3054.6196236545716</v>
      </c>
      <c r="F158" s="32">
        <f t="shared" si="24"/>
        <v>2669.3522837341752</v>
      </c>
      <c r="G158" s="36">
        <f t="shared" si="24"/>
        <v>2370.3848279559475</v>
      </c>
      <c r="H158" s="32">
        <f t="shared" si="24"/>
        <v>2131.6410323344853</v>
      </c>
      <c r="I158" s="36">
        <f t="shared" si="24"/>
        <v>1936.5889117287152</v>
      </c>
      <c r="J158" s="55">
        <f t="shared" si="24"/>
        <v>1774.2401406855895</v>
      </c>
    </row>
    <row r="159" spans="1:10" s="22" customFormat="1" ht="9.75" customHeight="1" x14ac:dyDescent="0.2">
      <c r="A159" s="43"/>
      <c r="B159" s="68">
        <v>4</v>
      </c>
      <c r="C159" s="56">
        <f>(30*0.37878788)/1.660692*SQRT(B159)</f>
        <v>13.685423185033709</v>
      </c>
      <c r="D159" s="31">
        <f t="shared" si="21"/>
        <v>4122.1154171788276</v>
      </c>
      <c r="E159" s="35">
        <f t="shared" si="24"/>
        <v>3527.1709239777601</v>
      </c>
      <c r="F159" s="31">
        <f t="shared" si="24"/>
        <v>3082.3025191517363</v>
      </c>
      <c r="G159" s="35">
        <f t="shared" si="24"/>
        <v>2737.0846370067416</v>
      </c>
      <c r="H159" s="31">
        <f t="shared" si="24"/>
        <v>2461.4070476679331</v>
      </c>
      <c r="I159" s="35">
        <f t="shared" si="24"/>
        <v>2236.1802589924359</v>
      </c>
      <c r="J159" s="39">
        <f t="shared" si="24"/>
        <v>2048.7160456637289</v>
      </c>
    </row>
    <row r="160" spans="1:10" s="22" customFormat="1" ht="9.75" customHeight="1" x14ac:dyDescent="0.2">
      <c r="A160" s="43"/>
      <c r="B160" s="69">
        <v>5</v>
      </c>
      <c r="C160" s="52">
        <f>(30*0.37878788)/1.660692*SQRT(B160)</f>
        <v>15.30076827129353</v>
      </c>
      <c r="D160" s="32">
        <f t="shared" ref="D160:D165" si="25">($C160*1000000)/($D$15*$G$13)</f>
        <v>4608.665141955883</v>
      </c>
      <c r="E160" s="36">
        <f t="shared" si="24"/>
        <v>3943.4969771375077</v>
      </c>
      <c r="F160" s="32">
        <f t="shared" si="24"/>
        <v>3446.1189800210655</v>
      </c>
      <c r="G160" s="36">
        <f t="shared" si="24"/>
        <v>3060.153654258706</v>
      </c>
      <c r="H160" s="32">
        <f t="shared" si="24"/>
        <v>2751.9367394412825</v>
      </c>
      <c r="I160" s="36">
        <f t="shared" si="24"/>
        <v>2500.1255345250866</v>
      </c>
      <c r="J160" s="55">
        <f t="shared" si="24"/>
        <v>2290.5341723493307</v>
      </c>
    </row>
    <row r="161" spans="1:10" s="22" customFormat="1" ht="9.75" customHeight="1" x14ac:dyDescent="0.2">
      <c r="A161" s="42"/>
      <c r="B161" s="67">
        <v>1</v>
      </c>
      <c r="C161" s="51">
        <f>(40*0.37878788)/1.660692*SQRT(B161)</f>
        <v>9.123615456689139</v>
      </c>
      <c r="D161" s="30">
        <f t="shared" si="25"/>
        <v>2748.0769447858856</v>
      </c>
      <c r="E161" s="34">
        <f t="shared" si="24"/>
        <v>2351.4472826518399</v>
      </c>
      <c r="F161" s="30">
        <f t="shared" si="24"/>
        <v>2054.8683461011578</v>
      </c>
      <c r="G161" s="34">
        <f t="shared" si="24"/>
        <v>1824.723091337828</v>
      </c>
      <c r="H161" s="30">
        <f t="shared" si="24"/>
        <v>1640.9380317786222</v>
      </c>
      <c r="I161" s="34">
        <f t="shared" si="24"/>
        <v>1490.7868393282909</v>
      </c>
      <c r="J161" s="54">
        <f t="shared" si="24"/>
        <v>1365.8106971091527</v>
      </c>
    </row>
    <row r="162" spans="1:10" s="22" customFormat="1" ht="9.75" customHeight="1" x14ac:dyDescent="0.2">
      <c r="A162" s="43"/>
      <c r="B162" s="68">
        <v>2</v>
      </c>
      <c r="C162" s="56">
        <f>(40*0.37878788)/1.660692*SQRT(B162)</f>
        <v>12.90274071672658</v>
      </c>
      <c r="D162" s="31">
        <f t="shared" si="25"/>
        <v>3886.367685761018</v>
      </c>
      <c r="E162" s="35">
        <f t="shared" si="24"/>
        <v>3325.448638331593</v>
      </c>
      <c r="F162" s="31">
        <f t="shared" si="24"/>
        <v>2906.022683947428</v>
      </c>
      <c r="G162" s="35">
        <f t="shared" si="24"/>
        <v>2580.548143345316</v>
      </c>
      <c r="H162" s="31">
        <f t="shared" si="24"/>
        <v>2320.6368195551404</v>
      </c>
      <c r="I162" s="35">
        <f t="shared" si="24"/>
        <v>2108.2909667853892</v>
      </c>
      <c r="J162" s="39">
        <f t="shared" si="24"/>
        <v>1931.548011486015</v>
      </c>
    </row>
    <row r="163" spans="1:10" s="22" customFormat="1" ht="9.75" customHeight="1" x14ac:dyDescent="0.2">
      <c r="A163" s="43">
        <v>11040</v>
      </c>
      <c r="B163" s="69">
        <v>3</v>
      </c>
      <c r="C163" s="52">
        <f>(40*0.37878788)/1.660692*SQRT(B163)</f>
        <v>15.802565519706313</v>
      </c>
      <c r="D163" s="32">
        <f t="shared" si="25"/>
        <v>4759.8088914778045</v>
      </c>
      <c r="E163" s="36">
        <f t="shared" si="24"/>
        <v>4072.8261648727612</v>
      </c>
      <c r="F163" s="32">
        <f t="shared" si="24"/>
        <v>3559.1363783122324</v>
      </c>
      <c r="G163" s="36">
        <f t="shared" si="24"/>
        <v>3160.5131039412627</v>
      </c>
      <c r="H163" s="32">
        <f t="shared" si="24"/>
        <v>2842.188043112646</v>
      </c>
      <c r="I163" s="36">
        <f t="shared" si="24"/>
        <v>2582.1185489716195</v>
      </c>
      <c r="J163" s="55">
        <f t="shared" si="24"/>
        <v>2365.6535209141189</v>
      </c>
    </row>
    <row r="164" spans="1:10" s="22" customFormat="1" ht="9.75" customHeight="1" x14ac:dyDescent="0.2">
      <c r="A164" s="43" t="s">
        <v>5</v>
      </c>
      <c r="B164" s="68">
        <v>4</v>
      </c>
      <c r="C164" s="56">
        <f>(40*0.37878788)/1.660692*SQRT(B164)</f>
        <v>18.247230913378278</v>
      </c>
      <c r="D164" s="31">
        <f t="shared" si="25"/>
        <v>5496.1538895717713</v>
      </c>
      <c r="E164" s="35">
        <f t="shared" si="24"/>
        <v>4702.8945653036799</v>
      </c>
      <c r="F164" s="31">
        <f t="shared" si="24"/>
        <v>4109.7366922023157</v>
      </c>
      <c r="G164" s="35">
        <f t="shared" si="24"/>
        <v>3649.446182675656</v>
      </c>
      <c r="H164" s="31">
        <f t="shared" si="24"/>
        <v>3281.8760635572444</v>
      </c>
      <c r="I164" s="35">
        <f t="shared" si="24"/>
        <v>2981.5736786565817</v>
      </c>
      <c r="J164" s="39">
        <f t="shared" si="24"/>
        <v>2731.6213942183053</v>
      </c>
    </row>
    <row r="165" spans="1:10" ht="9.75" customHeight="1" x14ac:dyDescent="0.2">
      <c r="A165" s="45"/>
      <c r="B165" s="70">
        <v>5</v>
      </c>
      <c r="C165" s="53">
        <f>(40*0.37878788)/1.660692*SQRT(B165)</f>
        <v>20.401024361724705</v>
      </c>
      <c r="D165" s="33">
        <f t="shared" si="25"/>
        <v>6144.8868559411758</v>
      </c>
      <c r="E165" s="37">
        <f t="shared" si="24"/>
        <v>5257.9959695166763</v>
      </c>
      <c r="F165" s="33">
        <f t="shared" si="24"/>
        <v>4594.8253066947536</v>
      </c>
      <c r="G165" s="37">
        <f t="shared" si="24"/>
        <v>4080.2048723449411</v>
      </c>
      <c r="H165" s="33">
        <f t="shared" si="24"/>
        <v>3669.2489859217094</v>
      </c>
      <c r="I165" s="37">
        <f t="shared" si="24"/>
        <v>3333.5007127001149</v>
      </c>
      <c r="J165" s="27">
        <f t="shared" si="24"/>
        <v>3054.0455631324407</v>
      </c>
    </row>
    <row r="166" spans="1:10" ht="9.75" customHeight="1" x14ac:dyDescent="0.2"/>
    <row r="167" spans="1:10" ht="9.75" customHeight="1" x14ac:dyDescent="0.2"/>
    <row r="168" spans="1:10" ht="9.75" customHeight="1" x14ac:dyDescent="0.2"/>
    <row r="169" spans="1:10" ht="9.75" customHeight="1" x14ac:dyDescent="0.2"/>
    <row r="170" spans="1:10" ht="9.75" customHeight="1" x14ac:dyDescent="0.2"/>
    <row r="171" spans="1:10" ht="9.75" customHeight="1" x14ac:dyDescent="0.2"/>
    <row r="172" spans="1:10" ht="9.75" customHeight="1" x14ac:dyDescent="0.2"/>
    <row r="173" spans="1:10" ht="9.75" customHeight="1" x14ac:dyDescent="0.2"/>
    <row r="174" spans="1:10" ht="9.75" customHeight="1" x14ac:dyDescent="0.2"/>
    <row r="175" spans="1:10" ht="9.75" customHeight="1" x14ac:dyDescent="0.2"/>
    <row r="176" spans="1:10" ht="9.75" customHeight="1" x14ac:dyDescent="0.2"/>
    <row r="177" ht="9.75" customHeight="1" x14ac:dyDescent="0.2"/>
    <row r="178" ht="9.75" customHeight="1" x14ac:dyDescent="0.2"/>
    <row r="179" ht="9.75" customHeight="1" x14ac:dyDescent="0.2"/>
    <row r="180" ht="9.75" customHeight="1" x14ac:dyDescent="0.2"/>
    <row r="181" ht="9.75" customHeight="1" x14ac:dyDescent="0.2"/>
  </sheetData>
  <protectedRanges>
    <protectedRange sqref="L33" name="Snelheid"/>
    <protectedRange sqref="M26" name="Afwijking"/>
    <protectedRange sqref="M24" name="Hoeveelheid"/>
    <protectedRange sqref="M22" name="Dopafstand" securityDescriptor="O:WDG:WDD:(A;;CC;;;WD)"/>
  </protectedRanges>
  <mergeCells count="12">
    <mergeCell ref="H13:J13"/>
    <mergeCell ref="C13:C15"/>
    <mergeCell ref="B13:B15"/>
    <mergeCell ref="A13:A15"/>
    <mergeCell ref="D13:F13"/>
    <mergeCell ref="K24:L24"/>
    <mergeCell ref="K26:L26"/>
    <mergeCell ref="H93:J93"/>
    <mergeCell ref="A93:A95"/>
    <mergeCell ref="B93:B95"/>
    <mergeCell ref="C93:C95"/>
    <mergeCell ref="D93:F93"/>
  </mergeCells>
  <phoneticPr fontId="2" type="noConversion"/>
  <conditionalFormatting sqref="B96:B165 B16:J90 D96:J165">
    <cfRule type="cellIs" dxfId="0" priority="3" stopIfTrue="1" operator="between">
      <formula>$M$28</formula>
      <formula>$M$29</formula>
    </cfRule>
  </conditionalFormatting>
  <pageMargins left="0.7" right="0.7" top="0.75" bottom="0.75" header="0.3" footer="0.3"/>
  <pageSetup paperSize="9" orientation="portrait" r:id="rId1"/>
  <headerFooter alignWithMargins="0">
    <oddHeader>&amp;L&amp;"Arial,Vet Cursief"&amp;12WWW.EMPAS.NL&amp;C&amp;G&amp;R&amp;"Arial,Vet"&amp;12VLOEISTOF-
AFGIFTETABEL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Linda Joosten (Empas B.V.)</cp:lastModifiedBy>
  <cp:lastPrinted>2009-11-04T10:13:38Z</cp:lastPrinted>
  <dcterms:created xsi:type="dcterms:W3CDTF">2008-11-19T15:17:04Z</dcterms:created>
  <dcterms:modified xsi:type="dcterms:W3CDTF">2017-10-13T14:35:29Z</dcterms:modified>
</cp:coreProperties>
</file>